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Budget PREPARATION 2025\2025 budget\"/>
    </mc:Choice>
  </mc:AlternateContent>
  <bookViews>
    <workbookView minimized="1" xWindow="0" yWindow="0" windowWidth="19632" windowHeight="7500" activeTab="1"/>
  </bookViews>
  <sheets>
    <sheet name="REV" sheetId="1" r:id="rId1"/>
    <sheet name="EXP" sheetId="2" r:id="rId2"/>
    <sheet name="exxp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1" l="1"/>
  <c r="E80" i="1"/>
  <c r="D80" i="1"/>
  <c r="D95" i="1"/>
  <c r="E95" i="1" s="1"/>
  <c r="E93" i="1"/>
  <c r="D93" i="1"/>
  <c r="D78" i="1"/>
  <c r="E67" i="1"/>
  <c r="D67" i="1"/>
  <c r="E51" i="1"/>
  <c r="D51" i="1"/>
  <c r="D12" i="1"/>
  <c r="E12" i="1"/>
  <c r="D7" i="1"/>
  <c r="E7" i="1"/>
  <c r="E6" i="1"/>
  <c r="E9" i="1"/>
  <c r="E10" i="1"/>
  <c r="E11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9" i="1"/>
  <c r="E70" i="1"/>
  <c r="E71" i="1"/>
  <c r="E72" i="1"/>
  <c r="E73" i="1"/>
  <c r="E75" i="1"/>
  <c r="E76" i="1"/>
  <c r="E77" i="1"/>
  <c r="E83" i="1"/>
  <c r="E84" i="1"/>
  <c r="E85" i="1"/>
  <c r="E86" i="1"/>
  <c r="E87" i="1"/>
  <c r="E88" i="1"/>
  <c r="E89" i="1"/>
  <c r="E90" i="1"/>
  <c r="E91" i="1"/>
  <c r="E92" i="1"/>
  <c r="E5" i="1"/>
  <c r="F323" i="4" l="1"/>
  <c r="D323" i="4"/>
  <c r="F321" i="4"/>
  <c r="D321" i="4"/>
  <c r="F320" i="4"/>
  <c r="F319" i="4"/>
  <c r="F317" i="4"/>
  <c r="E317" i="4"/>
  <c r="D317" i="4"/>
  <c r="F316" i="4"/>
  <c r="F312" i="4"/>
  <c r="F311" i="4"/>
  <c r="F309" i="4"/>
  <c r="E309" i="4"/>
  <c r="F308" i="4"/>
  <c r="F307" i="4"/>
  <c r="F306" i="4"/>
  <c r="F305" i="4"/>
  <c r="F304" i="4"/>
  <c r="F303" i="4"/>
  <c r="F300" i="4"/>
  <c r="F286" i="4"/>
  <c r="E286" i="4"/>
  <c r="D286" i="4"/>
  <c r="F285" i="4"/>
  <c r="D285" i="4"/>
  <c r="F283" i="4"/>
  <c r="F282" i="4"/>
  <c r="F280" i="4"/>
  <c r="E280" i="4"/>
  <c r="D280" i="4"/>
  <c r="E278" i="4"/>
  <c r="E277" i="4"/>
  <c r="F273" i="4"/>
  <c r="E273" i="4"/>
  <c r="D273" i="4"/>
  <c r="F272" i="4"/>
  <c r="E272" i="4"/>
  <c r="D272" i="4"/>
  <c r="F269" i="4"/>
  <c r="E269" i="4"/>
  <c r="D269" i="4"/>
  <c r="F268" i="4"/>
  <c r="F267" i="4"/>
  <c r="F266" i="4"/>
  <c r="F265" i="4"/>
  <c r="F261" i="4"/>
  <c r="E261" i="4"/>
  <c r="D261" i="4"/>
  <c r="F260" i="4"/>
  <c r="D260" i="4"/>
  <c r="F253" i="4"/>
  <c r="D253" i="4"/>
  <c r="F241" i="4"/>
  <c r="D241" i="4"/>
  <c r="F233" i="4"/>
  <c r="D233" i="4"/>
  <c r="F229" i="4"/>
  <c r="D229" i="4"/>
  <c r="F224" i="4"/>
  <c r="D224" i="4"/>
  <c r="F219" i="4"/>
  <c r="D219" i="4"/>
  <c r="F213" i="4"/>
  <c r="D213" i="4"/>
  <c r="F209" i="4"/>
  <c r="D209" i="4"/>
  <c r="F201" i="4"/>
  <c r="D201" i="4"/>
  <c r="F197" i="4"/>
  <c r="D197" i="4"/>
  <c r="F196" i="4"/>
  <c r="F184" i="4"/>
  <c r="E184" i="4"/>
  <c r="D184" i="4"/>
  <c r="F159" i="4"/>
  <c r="E159" i="4"/>
  <c r="D159" i="4"/>
  <c r="F158" i="4"/>
  <c r="D158" i="4"/>
  <c r="F157" i="4"/>
  <c r="D157" i="4"/>
  <c r="F152" i="4"/>
  <c r="D152" i="4"/>
  <c r="F149" i="4"/>
  <c r="D149" i="4"/>
  <c r="F146" i="4"/>
  <c r="D146" i="4"/>
  <c r="F142" i="4"/>
  <c r="D142" i="4"/>
  <c r="F135" i="4"/>
  <c r="D135" i="4"/>
  <c r="F132" i="4"/>
  <c r="D132" i="4"/>
  <c r="F120" i="4"/>
  <c r="E120" i="4"/>
  <c r="D120" i="4"/>
  <c r="F119" i="4"/>
  <c r="F118" i="4"/>
  <c r="F117" i="4"/>
  <c r="F116" i="4"/>
  <c r="F115" i="4"/>
  <c r="F114" i="4"/>
  <c r="F113" i="4"/>
  <c r="F112" i="4"/>
  <c r="F111" i="4"/>
  <c r="F110" i="4"/>
  <c r="F109" i="4"/>
  <c r="F106" i="4"/>
  <c r="F105" i="4"/>
  <c r="E105" i="4"/>
  <c r="D105" i="4"/>
  <c r="F104" i="4"/>
  <c r="D104" i="4"/>
  <c r="F103" i="4"/>
  <c r="D103" i="4"/>
  <c r="F102" i="4"/>
  <c r="F101" i="4"/>
  <c r="F100" i="4"/>
  <c r="F99" i="4"/>
  <c r="E99" i="4"/>
  <c r="D99" i="4"/>
  <c r="F98" i="4"/>
  <c r="F97" i="4"/>
  <c r="F96" i="4"/>
  <c r="F92" i="4"/>
  <c r="E92" i="4"/>
  <c r="D92" i="4"/>
  <c r="F91" i="4"/>
  <c r="E91" i="4"/>
  <c r="D91" i="4"/>
  <c r="F90" i="4"/>
  <c r="F89" i="4"/>
  <c r="F87" i="4"/>
  <c r="F86" i="4"/>
  <c r="E86" i="4"/>
  <c r="D86" i="4"/>
  <c r="F85" i="4"/>
  <c r="D85" i="4"/>
  <c r="F84" i="4"/>
  <c r="F83" i="4"/>
  <c r="F82" i="4"/>
  <c r="E82" i="4"/>
  <c r="D82" i="4"/>
  <c r="F81" i="4"/>
  <c r="F80" i="4"/>
  <c r="F79" i="4"/>
  <c r="F78" i="4"/>
  <c r="F77" i="4"/>
  <c r="E77" i="4"/>
  <c r="D77" i="4"/>
  <c r="F76" i="4"/>
  <c r="F75" i="4"/>
  <c r="F74" i="4"/>
  <c r="E74" i="4"/>
  <c r="D74" i="4"/>
  <c r="F73" i="4"/>
  <c r="F72" i="4"/>
  <c r="F71" i="4"/>
  <c r="E71" i="4"/>
  <c r="D71" i="4"/>
  <c r="F70" i="4"/>
  <c r="F69" i="4"/>
  <c r="F68" i="4"/>
  <c r="F67" i="4"/>
  <c r="F66" i="4"/>
  <c r="F65" i="4"/>
  <c r="E65" i="4"/>
  <c r="D65" i="4"/>
  <c r="F64" i="4"/>
  <c r="F63" i="4"/>
  <c r="F62" i="4"/>
  <c r="F61" i="4"/>
  <c r="F60" i="4"/>
  <c r="F59" i="4"/>
  <c r="F58" i="4"/>
  <c r="E58" i="4"/>
  <c r="D58" i="4"/>
  <c r="F57" i="4"/>
  <c r="F56" i="4"/>
  <c r="F55" i="4"/>
  <c r="F54" i="4"/>
  <c r="E54" i="4"/>
  <c r="D54" i="4"/>
  <c r="F53" i="4"/>
  <c r="F52" i="4"/>
  <c r="F51" i="4"/>
  <c r="F50" i="4"/>
  <c r="F49" i="4"/>
  <c r="F48" i="4"/>
  <c r="F47" i="4"/>
  <c r="E47" i="4"/>
  <c r="D47" i="4"/>
  <c r="F46" i="4"/>
  <c r="F45" i="4"/>
  <c r="F44" i="4"/>
  <c r="F43" i="4"/>
  <c r="F42" i="4"/>
  <c r="F41" i="4"/>
  <c r="F40" i="4"/>
  <c r="E40" i="4"/>
  <c r="D40" i="4"/>
  <c r="F39" i="4"/>
  <c r="F38" i="4"/>
  <c r="F37" i="4"/>
  <c r="F36" i="4"/>
  <c r="F35" i="4"/>
  <c r="F34" i="4"/>
  <c r="E34" i="4"/>
  <c r="D34" i="4"/>
  <c r="F33" i="4"/>
  <c r="F32" i="4"/>
  <c r="F31" i="4"/>
  <c r="F30" i="4"/>
  <c r="E30" i="4"/>
  <c r="D30" i="4"/>
  <c r="F29" i="4"/>
  <c r="F28" i="4"/>
  <c r="F27" i="4"/>
  <c r="F26" i="4"/>
  <c r="F25" i="4"/>
  <c r="F23" i="4"/>
  <c r="E23" i="4"/>
  <c r="D23" i="4"/>
  <c r="F18" i="4"/>
  <c r="E18" i="4"/>
  <c r="D18" i="4"/>
  <c r="F17" i="4"/>
  <c r="D17" i="4"/>
  <c r="F13" i="4"/>
  <c r="E13" i="4"/>
  <c r="D13" i="4"/>
  <c r="F11" i="4"/>
  <c r="F9" i="4"/>
  <c r="E9" i="4"/>
  <c r="D9" i="4"/>
  <c r="F8" i="4"/>
  <c r="C363" i="2"/>
  <c r="D362" i="2"/>
  <c r="D359" i="2"/>
  <c r="D351" i="2"/>
  <c r="D339" i="2"/>
  <c r="D332" i="2"/>
  <c r="D331" i="2"/>
  <c r="D326" i="2"/>
  <c r="D318" i="2"/>
  <c r="D317" i="2"/>
  <c r="D312" i="2"/>
  <c r="D303" i="2"/>
  <c r="D301" i="2"/>
  <c r="D293" i="2"/>
  <c r="D292" i="2"/>
  <c r="D289" i="2"/>
  <c r="D283" i="2"/>
  <c r="D278" i="2"/>
  <c r="D273" i="2"/>
  <c r="D269" i="2"/>
  <c r="D261" i="2"/>
  <c r="D257" i="2"/>
  <c r="D249" i="2"/>
  <c r="D244" i="2"/>
  <c r="D237" i="2"/>
  <c r="D230" i="2"/>
  <c r="D224" i="2"/>
  <c r="D217" i="2"/>
  <c r="D209" i="2"/>
  <c r="D202" i="2"/>
  <c r="D181" i="2"/>
  <c r="D159" i="2"/>
  <c r="D144" i="2"/>
  <c r="D135" i="2"/>
  <c r="D118" i="2"/>
  <c r="D117" i="2"/>
  <c r="D115" i="2"/>
  <c r="D99" i="2"/>
  <c r="D98" i="2"/>
  <c r="D88" i="2"/>
  <c r="D87" i="2"/>
  <c r="D82" i="2"/>
  <c r="D79" i="2"/>
  <c r="F76" i="2"/>
  <c r="D70" i="2"/>
  <c r="D64" i="2"/>
  <c r="D57" i="2"/>
  <c r="D52" i="2"/>
  <c r="D45" i="2"/>
  <c r="D38" i="2"/>
  <c r="D32" i="2"/>
  <c r="D27" i="2"/>
  <c r="D20" i="2"/>
  <c r="D15" i="2"/>
  <c r="D14" i="2"/>
  <c r="D10" i="2"/>
  <c r="D7" i="2"/>
  <c r="C95" i="1"/>
  <c r="C93" i="1"/>
  <c r="C80" i="1"/>
  <c r="C78" i="1"/>
  <c r="C73" i="1"/>
  <c r="C67" i="1"/>
  <c r="C51" i="1"/>
  <c r="C12" i="1"/>
  <c r="C7" i="1"/>
</calcChain>
</file>

<file path=xl/sharedStrings.xml><?xml version="1.0" encoding="utf-8"?>
<sst xmlns="http://schemas.openxmlformats.org/spreadsheetml/2006/main" count="1194" uniqueCount="570">
  <si>
    <t>TANO NORTH MUNICIPAL ASSEMBLY</t>
  </si>
  <si>
    <t xml:space="preserve">2025 DRAFT COMPOSITE BUDGET </t>
  </si>
  <si>
    <t>CoA</t>
  </si>
  <si>
    <t>ITEM</t>
  </si>
  <si>
    <t>1. RATE</t>
  </si>
  <si>
    <t>Property Rate</t>
  </si>
  <si>
    <t xml:space="preserve">Basic Rate </t>
  </si>
  <si>
    <t>Sub-Total</t>
  </si>
  <si>
    <t>2. RENT</t>
  </si>
  <si>
    <t>Junior Staff Quarters</t>
  </si>
  <si>
    <t>Hiring of Facilities (Rent of Assembly Buildings)</t>
  </si>
  <si>
    <t>Rental of Stores - Markets/Station Stores</t>
  </si>
  <si>
    <t>3. LICENSES</t>
  </si>
  <si>
    <t>Pito/Palm Wine Sellers Tapers</t>
  </si>
  <si>
    <t>Herbalist License</t>
  </si>
  <si>
    <t>Chop Bars Rstaurants/Eating Houses</t>
  </si>
  <si>
    <t>Corn/Rice/Flour Millers</t>
  </si>
  <si>
    <t>Liquor License</t>
  </si>
  <si>
    <t>Bakeries / Bakers</t>
  </si>
  <si>
    <t>Bicylce/Motorbikes License/Pragyia stickers</t>
  </si>
  <si>
    <t xml:space="preserve">Artisans/Self Employed </t>
  </si>
  <si>
    <t>Kiosk/Container Shops</t>
  </si>
  <si>
    <t xml:space="preserve">Sand &amp; Stone Contractors </t>
  </si>
  <si>
    <t xml:space="preserve">Fuel/LPG Dealers </t>
  </si>
  <si>
    <t>Lotto Operators</t>
  </si>
  <si>
    <t>Hotels/ Night Clubs/Guest Houses</t>
  </si>
  <si>
    <t>Pharmacies/Chemical Sellers</t>
  </si>
  <si>
    <t>Sawmills/Table Top Timber Operators</t>
  </si>
  <si>
    <t>Taxicab/Commercial Vehicles - Stickers</t>
  </si>
  <si>
    <t>Canopy/Chairs/ Bench</t>
  </si>
  <si>
    <t>Mobile Money /Community Info /Internet Cafe Centres</t>
  </si>
  <si>
    <t xml:space="preserve">Mobile Sale Vans </t>
  </si>
  <si>
    <t>Entertaiment Fee</t>
  </si>
  <si>
    <t xml:space="preserve">General Stores </t>
  </si>
  <si>
    <t xml:space="preserve"> Dressmakers/Tailors </t>
  </si>
  <si>
    <t>Bill Boards/ Outdoor Advert</t>
  </si>
  <si>
    <t xml:space="preserve">Financial Institutions </t>
  </si>
  <si>
    <t>Photographers &amp; Video Operators</t>
  </si>
  <si>
    <t>Printing Press / Photocopy Services</t>
  </si>
  <si>
    <t xml:space="preserve">Private Schools </t>
  </si>
  <si>
    <t>Letter Writters</t>
  </si>
  <si>
    <t>Beer Bars/Wine Sellers</t>
  </si>
  <si>
    <t>Hearse/ Ambulance</t>
  </si>
  <si>
    <t xml:space="preserve">Licences of Business </t>
  </si>
  <si>
    <t>Sales of building permit jacket</t>
  </si>
  <si>
    <t>Building Plans / Permits</t>
  </si>
  <si>
    <t>Communication Masts permit</t>
  </si>
  <si>
    <t>Cement Dealers</t>
  </si>
  <si>
    <t>Car Washing Bay License</t>
  </si>
  <si>
    <t>Hair and Beauty service providers License</t>
  </si>
  <si>
    <t>4. FEES</t>
  </si>
  <si>
    <t>Market Tolls</t>
  </si>
  <si>
    <t>Livestock/Kraals</t>
  </si>
  <si>
    <t xml:space="preserve"> Sale of Poultry </t>
  </si>
  <si>
    <t>Registration of Contractors</t>
  </si>
  <si>
    <t>Burial/Cemetries Fees</t>
  </si>
  <si>
    <t xml:space="preserve">Exportation of Commodities (e.g. Farm Produce) </t>
  </si>
  <si>
    <t>Marriage/Divorce/Church/Mosque Registration</t>
  </si>
  <si>
    <t>Public Toilet Operators</t>
  </si>
  <si>
    <t>Dislodgement fees</t>
  </si>
  <si>
    <t>Loading/Lorry Parks Fees</t>
  </si>
  <si>
    <t>Gaming/Jackpot Fee</t>
  </si>
  <si>
    <t xml:space="preserve">Hawkers  </t>
  </si>
  <si>
    <t>Sale of Tender Documents</t>
  </si>
  <si>
    <t>Slaughter House/ Abattoir</t>
  </si>
  <si>
    <t>5. FINES, PENALTIES AND FORFEITS</t>
  </si>
  <si>
    <t>Court Fines</t>
  </si>
  <si>
    <t>Miscellaneous Fines, Panelties (Sanitation etc)</t>
  </si>
  <si>
    <t>Fines for Tree Felling - Lumber Charges</t>
  </si>
  <si>
    <t>Spot Fines</t>
  </si>
  <si>
    <t>6. LANDS &amp;ROYALTIES</t>
  </si>
  <si>
    <t>Mineral Royalties</t>
  </si>
  <si>
    <t xml:space="preserve">Concession/Ground Rent </t>
  </si>
  <si>
    <t>Stool Lands Revenue</t>
  </si>
  <si>
    <t>TOTAL INTERNALLY GENERATED FUND</t>
  </si>
  <si>
    <t>7. GRANTS</t>
  </si>
  <si>
    <t>GOG - COMPENSATION (ESTABLISHED POST)</t>
  </si>
  <si>
    <t xml:space="preserve">DACF </t>
  </si>
  <si>
    <t>PWD -CF</t>
  </si>
  <si>
    <t>DACF -MP</t>
  </si>
  <si>
    <t xml:space="preserve"> GOODS AND SERVICES -DECENTRALISED DEPAERTMENT</t>
  </si>
  <si>
    <t>DACF-RFG CAPACITY BUILDING GRANT</t>
  </si>
  <si>
    <t>DACF-RFG</t>
  </si>
  <si>
    <t>UNICEF-ISS SUPPORT FOR SW&amp;CD</t>
  </si>
  <si>
    <t>GHANA PRODUCTIVE SAFETY NET</t>
  </si>
  <si>
    <t>WASH IRC</t>
  </si>
  <si>
    <t>TOTAL GRANTS</t>
  </si>
  <si>
    <t>GRAND TOTAL</t>
  </si>
  <si>
    <t xml:space="preserve"> </t>
  </si>
  <si>
    <t>2025 IGF BUDGET ESTIMATES</t>
  </si>
  <si>
    <t>S/N</t>
  </si>
  <si>
    <t>ITEM DESCRIPTION</t>
  </si>
  <si>
    <t>LOCATION</t>
  </si>
  <si>
    <t xml:space="preserve"> 2025 ESTIMATES         (GH¢)</t>
  </si>
  <si>
    <t>COMPENSATION</t>
  </si>
  <si>
    <t>Monthly Paid &amp; Casual Labour</t>
  </si>
  <si>
    <t>MUNICIPAL WIDE</t>
  </si>
  <si>
    <t>NATIONAL INSURANCE CONTRIBUTIONS</t>
  </si>
  <si>
    <t>13.5% SSF Contributions (IGF)</t>
  </si>
  <si>
    <t>Municipality</t>
  </si>
  <si>
    <t>OTHER ALLOWANCES</t>
  </si>
  <si>
    <t>Transfer Grant/Haulage Claims</t>
  </si>
  <si>
    <t>Special Allowance/Honorarium (PM's Allowance)</t>
  </si>
  <si>
    <t>Total CFE - IGF</t>
  </si>
  <si>
    <t>GOODS AND SERVICES</t>
  </si>
  <si>
    <t>MATERIALS - OFFICE SUPPLIES:</t>
  </si>
  <si>
    <t>Procurement of Office supplies and consumables</t>
  </si>
  <si>
    <t>Ration-patrols for galamsey activities in the municipality</t>
  </si>
  <si>
    <t>UTILITIES</t>
  </si>
  <si>
    <t>Electricity Charges &amp; Gas</t>
  </si>
  <si>
    <t xml:space="preserve">Water </t>
  </si>
  <si>
    <t>Telecommunications</t>
  </si>
  <si>
    <t>Monthly DSTV Subscription</t>
  </si>
  <si>
    <t>Postal Charges</t>
  </si>
  <si>
    <t>GENERAL CLEANING</t>
  </si>
  <si>
    <t>Conduct screening for Food Vendors and School Feeding Caterers by end of 2025</t>
  </si>
  <si>
    <t>Cleaning Materials</t>
  </si>
  <si>
    <t>Hiring of Labourers for Weeding Public Places</t>
  </si>
  <si>
    <t>HOSTING OF OFFICIAL GUEST/PROTOCOL</t>
  </si>
  <si>
    <t>Hotel Accommodation</t>
  </si>
  <si>
    <t>Fuel ( VISITORS)</t>
  </si>
  <si>
    <t>Canteen Services</t>
  </si>
  <si>
    <t>Refreshment Items</t>
  </si>
  <si>
    <t>TRAVEL &amp; TRANSPORT</t>
  </si>
  <si>
    <t>Maintenance &amp; Repairs - Official Vehicles</t>
  </si>
  <si>
    <t>Other Travel &amp; Transportation</t>
  </si>
  <si>
    <t>Night /Out of station Allowances</t>
  </si>
  <si>
    <t>Fuel &amp; Lubricants - Official Vehicles(fuel)</t>
  </si>
  <si>
    <t>Fuel &amp; Lubricants - Official Vehicles (local travel cost)</t>
  </si>
  <si>
    <t>MAINTENANCE/REPAIR</t>
  </si>
  <si>
    <t>Residential Buildings</t>
  </si>
  <si>
    <t>Repairs of Office Buildings</t>
  </si>
  <si>
    <t>Furniture &amp; Fixtures</t>
  </si>
  <si>
    <t>Maintenance of  Streetlights</t>
  </si>
  <si>
    <t>Maintenance of  Gen. Equipment</t>
  </si>
  <si>
    <t>TRAINING, SERMINARS &amp; CONFERENCES</t>
  </si>
  <si>
    <t>Capacity Building /Workshops /Staff  Development</t>
  </si>
  <si>
    <t>Public Fora &amp; Sensitisation / Consultative Meetings</t>
  </si>
  <si>
    <r>
      <rPr>
        <sz val="12"/>
        <color rgb="FF000000"/>
        <rFont val="Tahoma"/>
        <family val="2"/>
      </rPr>
      <t>Organize MPCU and Budget Committee and Plan Review meetings by end of 202</t>
    </r>
    <r>
      <rPr>
        <sz val="12"/>
        <color theme="1"/>
        <rFont val="Tahoma"/>
        <family val="2"/>
      </rPr>
      <t>5</t>
    </r>
  </si>
  <si>
    <t>IMPLEMENTATION OF REVENUE IMPROVEMENT ACTION PLAN</t>
  </si>
  <si>
    <t xml:space="preserve">Value Books </t>
  </si>
  <si>
    <t>Gazette of FFR</t>
  </si>
  <si>
    <t>Commissions (Revenue Collectors)</t>
  </si>
  <si>
    <t>Local Travel Cost Revenue Collectors T&amp;T</t>
  </si>
  <si>
    <t>Public education, Revenue Task Force activities, Monitoring &amp; Motivation of Collectors and Other RIAP Activities</t>
  </si>
  <si>
    <t>SPECIAL SERVICES</t>
  </si>
  <si>
    <t>MPCU Activities/meetings</t>
  </si>
  <si>
    <t>Project Management/Monitoring</t>
  </si>
  <si>
    <t>Servicing of Sub-committee &amp; Assembly  Sittings</t>
  </si>
  <si>
    <t>Administrative &amp; Technical meetings</t>
  </si>
  <si>
    <t>WORKS</t>
  </si>
  <si>
    <t>DECENTRALISED DEPARTMENTS</t>
  </si>
  <si>
    <t>AGRIC</t>
  </si>
  <si>
    <t>Enumeration of rateable properties (stat-T&amp;T)</t>
  </si>
  <si>
    <t>STAT</t>
  </si>
  <si>
    <t>URB</t>
  </si>
  <si>
    <t>Field works/ monitoring f0r internal audit unit</t>
  </si>
  <si>
    <t>IA</t>
  </si>
  <si>
    <t>EDUC</t>
  </si>
  <si>
    <t>Public education and sensitization programmes for PWD</t>
  </si>
  <si>
    <t>SWCD</t>
  </si>
  <si>
    <t>Birth &amp;death</t>
  </si>
  <si>
    <t>Local travel cost for social welfare and community development office</t>
  </si>
  <si>
    <t>HEALTH</t>
  </si>
  <si>
    <t>Other fuel support the Decentralised  Departments</t>
  </si>
  <si>
    <t>Statutory meetings and local travel cost for physical planning department</t>
  </si>
  <si>
    <t>PPD</t>
  </si>
  <si>
    <r>
      <rPr>
        <sz val="12"/>
        <color rgb="FF000000"/>
        <rFont val="Tahoma"/>
        <family val="2"/>
      </rPr>
      <t>Conduct sensitization and awareness creation on Development Controls and Permitting by end of 202</t>
    </r>
    <r>
      <rPr>
        <sz val="12"/>
        <color theme="1"/>
        <rFont val="Tahoma"/>
        <family val="2"/>
      </rPr>
      <t>5</t>
    </r>
  </si>
  <si>
    <t>OTHER CHARGES - FEES</t>
  </si>
  <si>
    <t xml:space="preserve">Bank Charges </t>
  </si>
  <si>
    <t>GENERAL EXPENSES</t>
  </si>
  <si>
    <t>Donations(FUNERALS, WEDDING AND OTHERS)</t>
  </si>
  <si>
    <t>Contributions</t>
  </si>
  <si>
    <t>Court Expenses</t>
  </si>
  <si>
    <t>Total G&amp;S - IGF</t>
  </si>
  <si>
    <t>IGF CAPITAL EXPENDITURE</t>
  </si>
  <si>
    <t>Construction Urinal at Duayaw Nkwanta</t>
  </si>
  <si>
    <t>Duayaw Nkwanta</t>
  </si>
  <si>
    <t>Procurement and installation of intercom devices for Assembly Administration block</t>
  </si>
  <si>
    <t>Municipal Administration Block</t>
  </si>
  <si>
    <t>procurement &amp; installation of clock-in system</t>
  </si>
  <si>
    <t xml:space="preserve">Construction of Animal Pound </t>
  </si>
  <si>
    <t>Reshaping and grading of roads in the municipality</t>
  </si>
  <si>
    <t>Construction of lockable market store at Duayaw Nkwanta Market</t>
  </si>
  <si>
    <t xml:space="preserve">Construction of Toilet facility for Security Personnels @Residency </t>
  </si>
  <si>
    <t>Residency</t>
  </si>
  <si>
    <t>Total CAPEX - IGF</t>
  </si>
  <si>
    <t>TOTAL(IGF) EXPEND.</t>
  </si>
  <si>
    <t xml:space="preserve">  2025 GROUND RENT / CONCESSION BUDGET</t>
  </si>
  <si>
    <t>`</t>
  </si>
  <si>
    <t>2025              ESTIMATES          (GH¢)</t>
  </si>
  <si>
    <t>PROJECTS</t>
  </si>
  <si>
    <t>Construction 1No. 3 semi-detached staff bungalow for heads of departments</t>
  </si>
  <si>
    <t>Construction of 1No. Institutional Latrine (Six Seater KVIP) at Subonpang Methodist Basic School</t>
  </si>
  <si>
    <t>Subonpang Methodist</t>
  </si>
  <si>
    <t>Procurement of 500 No. Dual Desks for schools by end of 2025</t>
  </si>
  <si>
    <t>Fencing of Coordinating Director's Bungalow/flat</t>
  </si>
  <si>
    <t>Construction 1No. 6-unit classroom block with 12-seater wc toilet and furniture</t>
  </si>
  <si>
    <t>Afrisipakrom</t>
  </si>
  <si>
    <t>Construction 1No. 3-unit classroom with furniture</t>
  </si>
  <si>
    <t>Construction of 1No. 2-unit standard kindergarten block with ancillary facilities</t>
  </si>
  <si>
    <t>Construction of 2NO. 4units Bedsitter Teachers Accommodation with ancillary facilities</t>
  </si>
  <si>
    <t>Construction of 2-storey Dormitory block at Boakye Tromo SHS</t>
  </si>
  <si>
    <t>Construction of Home Economics Demonstration Hall at serwaa Kesse Girls SHS</t>
  </si>
  <si>
    <t>Construction of Duayaw Nkwanta Chief Palace (Phase 1)</t>
  </si>
  <si>
    <t>Monitoring of NGGL influx projects</t>
  </si>
  <si>
    <t>SUB -TOTAL</t>
  </si>
  <si>
    <t xml:space="preserve">SUB-TOTAL EXPENDITURE FOR GROUND RENT CONCESSION </t>
  </si>
  <si>
    <t>TOTAL -IGF</t>
  </si>
  <si>
    <t>COMPENSATION FOR EMPLOYEES-GOG</t>
  </si>
  <si>
    <t xml:space="preserve">2025  ESTIMATES         </t>
  </si>
  <si>
    <t>CENTRAL ADMI.</t>
  </si>
  <si>
    <t>GENERAL ADM</t>
  </si>
  <si>
    <t>FINANCE</t>
  </si>
  <si>
    <t>FINAN</t>
  </si>
  <si>
    <t>HRD</t>
  </si>
  <si>
    <t>HRM</t>
  </si>
  <si>
    <t>STATISTICS</t>
  </si>
  <si>
    <t>STA</t>
  </si>
  <si>
    <t>PLANNING &amp; BUDGET</t>
  </si>
  <si>
    <t>G BUDGI</t>
  </si>
  <si>
    <t>ENVIRONMENTAL HEALTH</t>
  </si>
  <si>
    <t>MEHO</t>
  </si>
  <si>
    <t>MADU</t>
  </si>
  <si>
    <t>T&amp;CPD</t>
  </si>
  <si>
    <t>SW&amp;CD</t>
  </si>
  <si>
    <t>SW &amp;CD</t>
  </si>
  <si>
    <t>MWD</t>
  </si>
  <si>
    <t>MURBRD</t>
  </si>
  <si>
    <t>MURB</t>
  </si>
  <si>
    <t>Total</t>
  </si>
  <si>
    <t>GOODS AND SERVICES- GOG</t>
  </si>
  <si>
    <t>Agric</t>
  </si>
  <si>
    <t>Establish 2 PFJ Demonstration Farms on improved varieties of crops for farmers</t>
  </si>
  <si>
    <t>Conduct 2500  AEAs home and farm visits  by end of 2025</t>
  </si>
  <si>
    <t>Carry out monitoring and supervision visits by Director of Agric, MCE/MCD to 10 operational areas by end of 2025</t>
  </si>
  <si>
    <t>Train 2 women groups on soya fortification, alternative livelihood ventures for income generation &amp; food safety issues  by end of 2025</t>
  </si>
  <si>
    <t>Create Awareness and train 30 farmers on climate change and climate friendly farming practices by end of 2025</t>
  </si>
  <si>
    <t>Organize routine RELC technical trainings sessions by end of 2025</t>
  </si>
  <si>
    <t>Town &amp; Country Planning</t>
  </si>
  <si>
    <t>Procurement of 1No. Printer</t>
  </si>
  <si>
    <t>Monitoring of physical development</t>
  </si>
  <si>
    <t>Procurement of 1No.  Desktop Computer</t>
  </si>
  <si>
    <t>Procurement of 3no. Uninteruptible power source UPS)</t>
  </si>
  <si>
    <t>Social Welfare and Community Development</t>
  </si>
  <si>
    <t>Identify, register PWD’s in the municipality.</t>
  </si>
  <si>
    <t>Assist Indigenes, OVCs and disabled persons to register and renew under NHIS</t>
  </si>
  <si>
    <t>Conduct sensitization on prostate enlargement, cancer breast cancer and cervical cancer, etc.</t>
  </si>
  <si>
    <t>Formation and strengthening existing Child Protection Committees and family welfare system</t>
  </si>
  <si>
    <t xml:space="preserve">Organize sensitization on Domestic / Sexual and Gender based Violence, HIV and AIDS  </t>
  </si>
  <si>
    <t>Conduct inspection and supervision of Early Childhood Devt. Centres and Residential homes, and as well register existing Day Care Canters.</t>
  </si>
  <si>
    <t xml:space="preserve"> Urban Roads</t>
  </si>
  <si>
    <t>Furnishing of office &amp; purchase of laptop and desktop</t>
  </si>
  <si>
    <t>Purchase of cupboard, printer and photocopier machine</t>
  </si>
  <si>
    <t>Monitoring and supervision of development projects (roads &amp; projects)</t>
  </si>
  <si>
    <t xml:space="preserve">Payment of Subcription fee </t>
  </si>
  <si>
    <t xml:space="preserve">WORKS DEPARTMENT </t>
  </si>
  <si>
    <t>Procurement of 1No. SCHMIDT Hammer</t>
  </si>
  <si>
    <t>Procurement of 1No.  Laptop Computer</t>
  </si>
  <si>
    <t>Procurement of 1No.  Swivel Chair</t>
  </si>
  <si>
    <t>IBES Survey, 2025 (Phase II)</t>
  </si>
  <si>
    <t>Participates in the collection, compilation,processing of data</t>
  </si>
  <si>
    <t>Enumeration of rateable properties</t>
  </si>
  <si>
    <t xml:space="preserve">HUMAN RESOURCE DEPARTMENT </t>
  </si>
  <si>
    <t>Submision of official documents(RCC &amp;HEAD OF SERVICE)</t>
  </si>
  <si>
    <t>Staff monitoring-Local Travels</t>
  </si>
  <si>
    <t>Seminars and coferences (Capacity building)</t>
  </si>
  <si>
    <t>Total GOG G&amp;S Budget</t>
  </si>
  <si>
    <t>2025 DACF ASSEMBLY BUDGET</t>
  </si>
  <si>
    <t>Recurrent Expenditure &amp; Infrastructure (20%)</t>
  </si>
  <si>
    <t>Procurement Planning and Management</t>
  </si>
  <si>
    <t>Municipal Administration</t>
  </si>
  <si>
    <t xml:space="preserve">Internal Audit unit and Audit Committee Activities </t>
  </si>
  <si>
    <t>Manpower Skills Development (Capacity Building)</t>
  </si>
  <si>
    <t>Municipal MTDP / AAPs Reviews and others</t>
  </si>
  <si>
    <t>T&amp;T Expenses - (Fuel/running cost) for Monitoring &amp; Evaluation</t>
  </si>
  <si>
    <t>Maintenance and Repairs of Official vehicles</t>
  </si>
  <si>
    <t>Servicing of Sub-Committee/Assembly meetings</t>
  </si>
  <si>
    <t>Contributions to RCC Support Projects/Others</t>
  </si>
  <si>
    <t>Preparation/Implementation of Annual Composite Programme Based Budget</t>
  </si>
  <si>
    <t>NALAG Contributions and others</t>
  </si>
  <si>
    <t>Hosting of official guest</t>
  </si>
  <si>
    <t>Implementation of GIFMIS</t>
  </si>
  <si>
    <t>Purchase of Computers and Accessories</t>
  </si>
  <si>
    <t>Facilitate the implementation of National Anti-Corruption Campaign, NACAP, Risk Register activities in the Municipality by end of 2025</t>
  </si>
  <si>
    <t>Procurement of tender document and adverts</t>
  </si>
  <si>
    <r>
      <rPr>
        <b/>
        <sz val="12"/>
        <rFont val="Tahoma"/>
        <family val="2"/>
      </rPr>
      <t>MANDATORY ALLOCATIONS (9.5</t>
    </r>
    <r>
      <rPr>
        <b/>
        <strike/>
        <sz val="12"/>
        <rFont val="Tahoma"/>
        <family val="2"/>
      </rPr>
      <t>%)</t>
    </r>
  </si>
  <si>
    <t>Others-SUB structure (2%)</t>
  </si>
  <si>
    <t>Procurement of construction material zonal council self help projects</t>
  </si>
  <si>
    <t>Municipal wide</t>
  </si>
  <si>
    <t>Procurement of street light bulbs for zonal councils</t>
  </si>
  <si>
    <t>Zonal council offices/meetings/ furnishing</t>
  </si>
  <si>
    <t>DESCRETIONERY (70.5%)</t>
  </si>
  <si>
    <t>Farmers Day celebration</t>
  </si>
  <si>
    <t>Support Government Priority Programmes under Agric Development (DCAT&amp; PFFJ)</t>
  </si>
  <si>
    <t>Support farmers with Cashew, Cocoa, Oil palm and Coconut  seedlings under PERD by end of 2025</t>
  </si>
  <si>
    <t>Support farmers with Maize seeds and organic fertilizers under PFJ (II) program by end of 2025</t>
  </si>
  <si>
    <t>sub total</t>
  </si>
  <si>
    <r>
      <rPr>
        <sz val="12"/>
        <color rgb="FF000000"/>
        <rFont val="Tahoma"/>
        <family val="2"/>
      </rPr>
      <t>Conduct bi-weekly site inspections to monitor physical projects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</si>
  <si>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 xml:space="preserve">Procure and install </t>
    </r>
    <r>
      <rPr>
        <sz val="12"/>
        <color theme="1"/>
        <rFont val="Tahoma"/>
        <family val="2"/>
      </rPr>
      <t>50 No. galvanized poles and signage on 50 streets by end of 2025</t>
    </r>
  </si>
  <si>
    <r>
      <rPr>
        <sz val="12"/>
        <color rgb="FF000000"/>
        <rFont val="Tahoma"/>
        <family val="2"/>
      </rPr>
      <t>Prepare 2 No. Local Plans by end of 202</t>
    </r>
    <r>
      <rPr>
        <sz val="12"/>
        <color theme="1"/>
        <rFont val="Tahoma"/>
        <family val="2"/>
      </rPr>
      <t>5</t>
    </r>
  </si>
  <si>
    <t>Adrobaa &amp;Baffoekrom</t>
  </si>
  <si>
    <t>Enforcement of Spatial &amp; Physical Planning Regulations</t>
  </si>
  <si>
    <t>Acquisition of Land Title Deeds of Assembly Landed Properties</t>
  </si>
  <si>
    <t xml:space="preserve">Municipal </t>
  </si>
  <si>
    <t>Trade &amp; Industry (GEA)</t>
  </si>
  <si>
    <t>Organize 2 No. Business Forums with SMEs by end of 2025</t>
  </si>
  <si>
    <t>Assist 50 SMEs to formalized with Registrar General Department  by end of 2025</t>
  </si>
  <si>
    <t>Facilitate the registration of  50 NVTI candidates by end of 2025</t>
  </si>
  <si>
    <t>Organize training for 2 women groups on liquid soap and washing powder making.</t>
  </si>
  <si>
    <t>Department of Urban Roads</t>
  </si>
  <si>
    <t>Maintenance of 20kms of Roads</t>
  </si>
  <si>
    <r>
      <rPr>
        <sz val="12"/>
        <color rgb="FF000000"/>
        <rFont val="Tahoma"/>
        <family val="2"/>
      </rPr>
      <t>Construction of Footbridge and Culvert along flood prone areas by end of 202</t>
    </r>
    <r>
      <rPr>
        <sz val="12"/>
        <color theme="1"/>
        <rFont val="Tahoma"/>
        <family val="2"/>
      </rPr>
      <t>5</t>
    </r>
    <r>
      <rPr>
        <sz val="12"/>
        <color rgb="FF000000"/>
        <rFont val="Tahoma"/>
        <family val="2"/>
      </rPr>
      <t xml:space="preserve"> </t>
    </r>
  </si>
  <si>
    <t>rubi</t>
  </si>
  <si>
    <r>
      <rPr>
        <sz val="12"/>
        <color rgb="FF000000"/>
        <rFont val="Tahoma"/>
        <family val="2"/>
      </rPr>
      <t>Undertake Pothole Patching on selected roads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</si>
  <si>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>Conduct 2No. public education on road safety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</si>
  <si>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>Undertake mounting of speed calming infrastructure on selected  roads by end of 202</t>
    </r>
    <r>
      <rPr>
        <sz val="12"/>
        <color theme="1"/>
        <rFont val="Tahoma"/>
        <family val="2"/>
      </rPr>
      <t>5</t>
    </r>
  </si>
  <si>
    <t>Works</t>
  </si>
  <si>
    <t>Self Help projects (5%)</t>
  </si>
  <si>
    <r>
      <rPr>
        <sz val="12"/>
        <color rgb="FF000000"/>
        <rFont val="Tahoma"/>
        <family val="2"/>
      </rPr>
      <t>Procure and maintain street lights by end of 202</t>
    </r>
    <r>
      <rPr>
        <sz val="12"/>
        <color theme="1"/>
        <rFont val="Tahoma"/>
        <family val="2"/>
      </rPr>
      <t>5</t>
    </r>
  </si>
  <si>
    <t>Purchase of 200NO.  LV Poles and other materials for extension of electricity</t>
  </si>
  <si>
    <t>Fencing of Coordinating Director Bungalow/flat</t>
  </si>
  <si>
    <t>residency</t>
  </si>
  <si>
    <t>Construction of Yamfo market pavement phase 1</t>
  </si>
  <si>
    <t>YAMFO</t>
  </si>
  <si>
    <t>Health</t>
  </si>
  <si>
    <t>District Response Initiative - Malaria &amp; HIV/AIDS (0.5%)</t>
  </si>
  <si>
    <t>Support NIDs and other Goods &amp; Service activities of GHS</t>
  </si>
  <si>
    <t>Completion 1No. Maternity block at Mankraho</t>
  </si>
  <si>
    <t>Mankraho</t>
  </si>
  <si>
    <t>Education</t>
  </si>
  <si>
    <t>District Educational Fund - Sponsorship for Needy but Brilliant Students(2%)</t>
  </si>
  <si>
    <t>Support for STME, My First Day @ Sch and other Goods &amp; Service activities of GES</t>
  </si>
  <si>
    <t xml:space="preserve">Completion of 1no. 3unit KG block at Adengo </t>
  </si>
  <si>
    <t>Adengo</t>
  </si>
  <si>
    <t xml:space="preserve">Rehabilitation of delapidated MA Basic Schools </t>
  </si>
  <si>
    <t>Buokrukruwa &amp;nkwanta R/C primary</t>
  </si>
  <si>
    <t>Provision for National Days' Celebration</t>
  </si>
  <si>
    <t>Construction of 2 Unit KG Block with ancillary facility</t>
  </si>
  <si>
    <t>WATER</t>
  </si>
  <si>
    <t>Drilling of 2No. Boreholes</t>
  </si>
  <si>
    <r>
      <rPr>
        <sz val="12"/>
        <color rgb="FF000000"/>
        <rFont val="Tahoma"/>
        <family val="2"/>
      </rPr>
      <t>Undertake maintenance and  repairs of 10No. non-functional boreholes by end of 202</t>
    </r>
    <r>
      <rPr>
        <sz val="12"/>
        <color theme="1"/>
        <rFont val="Tahoma"/>
        <family val="2"/>
      </rPr>
      <t>5</t>
    </r>
  </si>
  <si>
    <t>Environment</t>
  </si>
  <si>
    <t>Organize communal labours to mark the celebration of Sanitation Days</t>
  </si>
  <si>
    <t>Procurement of Sanitory Tools and Equipment</t>
  </si>
  <si>
    <t>Evacuation of refuse dump in schools</t>
  </si>
  <si>
    <t>Construction  of 1No. SKIP Slab  at Yamfo</t>
  </si>
  <si>
    <t xml:space="preserve">Logistics for the implementation of CLTS programmes  </t>
  </si>
  <si>
    <t>Acquire a final disposal site by end of 2025</t>
  </si>
  <si>
    <t>SECURITY MANAGEMENT</t>
  </si>
  <si>
    <t>Provide logistics to maintain security in the Municipality by end of 2025</t>
  </si>
  <si>
    <t>Birth and Death</t>
  </si>
  <si>
    <t>Conduct 3No. community sensitization on the need for Birth and Death registration by end of 2025</t>
  </si>
  <si>
    <t>YAMFO,BOMAA,ADROBAA</t>
  </si>
  <si>
    <t>Procure laptops and motor bike to support Birth &amp; Death activities by 2025</t>
  </si>
  <si>
    <t>NADMO</t>
  </si>
  <si>
    <t>Data collect on Disaster Prone areas</t>
  </si>
  <si>
    <t>Procurement of relief items to flood victims</t>
  </si>
  <si>
    <r>
      <rPr>
        <sz val="12"/>
        <color rgb="FF000000"/>
        <rFont val="Tahoma"/>
        <family val="2"/>
      </rPr>
      <t>Conduct monitoring on the implementation of the 202</t>
    </r>
    <r>
      <rPr>
        <sz val="12"/>
        <color theme="1"/>
        <rFont val="Tahoma"/>
        <family val="2"/>
      </rPr>
      <t xml:space="preserve">5 </t>
    </r>
    <r>
      <rPr>
        <sz val="12"/>
        <color rgb="FF000000"/>
        <rFont val="Tahoma"/>
        <family val="2"/>
      </rPr>
      <t>Disaster Preparedness and Mitigation Action Plan</t>
    </r>
  </si>
  <si>
    <t>SUB-TOTAL</t>
  </si>
  <si>
    <t>FORESTRY</t>
  </si>
  <si>
    <t>Plant 1000 trees to restore degraded forest and off-reserve areas under the Plantation Devt. Prog by end of 2025</t>
  </si>
  <si>
    <r>
      <rPr>
        <sz val="12"/>
        <color rgb="FF000000"/>
        <rFont val="Tahoma"/>
        <family val="2"/>
      </rPr>
      <t>Organize public education on environmental degradation, climate change and protection of  forest reserves by end of 202</t>
    </r>
    <r>
      <rPr>
        <sz val="12"/>
        <color theme="1"/>
        <rFont val="Tahoma"/>
        <family val="2"/>
      </rPr>
      <t>5</t>
    </r>
  </si>
  <si>
    <r>
      <rPr>
        <sz val="12"/>
        <color rgb="FF000000"/>
        <rFont val="Tahoma"/>
        <family val="2"/>
      </rPr>
      <t>Conduct Anti-bush fire campaigns in all 5 zones by end of 202</t>
    </r>
    <r>
      <rPr>
        <sz val="12"/>
        <color theme="1"/>
        <rFont val="Tahoma"/>
        <family val="2"/>
      </rPr>
      <t>5</t>
    </r>
  </si>
  <si>
    <t>Form Anti-bush Fire Volunteers in schools and communities</t>
  </si>
  <si>
    <t>Contingency</t>
  </si>
  <si>
    <r>
      <rPr>
        <sz val="12"/>
        <rFont val="Tahoma"/>
        <family val="2"/>
      </rPr>
      <t xml:space="preserve">Funds to cater for eventualities and unplanned projects - Contigency                                                      </t>
    </r>
    <r>
      <rPr>
        <b/>
        <sz val="12"/>
        <rFont val="Tahoma"/>
        <family val="2"/>
      </rPr>
      <t xml:space="preserve"> </t>
    </r>
  </si>
  <si>
    <t>TOTAL</t>
  </si>
  <si>
    <t>PWD CF</t>
  </si>
  <si>
    <t>Support PWD’s on community rehabilitation in apprenticeship, trade  and train PWD’s in business management in the municipality</t>
  </si>
  <si>
    <t>Medical supports to pwds</t>
  </si>
  <si>
    <t>Educational support to Pwds</t>
  </si>
  <si>
    <t>Organise quarterly meetings with disabled persons in the Municipal</t>
  </si>
  <si>
    <t>Support for Caregivers in the municipality</t>
  </si>
  <si>
    <t>TOTAL-DACF/PWD CF</t>
  </si>
  <si>
    <t xml:space="preserve"> 2025 MP'S COMMON FUND  BUDGET </t>
  </si>
  <si>
    <t>2025           ESTIMATES(GH¢)</t>
  </si>
  <si>
    <t>MP's Intervention Programmes - G&amp;S</t>
  </si>
  <si>
    <t>Donations towards Traditional councils</t>
  </si>
  <si>
    <t>Financial Support (Educational Expenses)</t>
  </si>
  <si>
    <t>Financial Support (Medical Expenses)</t>
  </si>
  <si>
    <t>Purchase of Constructional Materials and other assorted items for Community Support Programmes</t>
  </si>
  <si>
    <t>MP's Intervention Programmes - CAPEX</t>
  </si>
  <si>
    <t xml:space="preserve">Maintenance of 10No. Boreholes across the Constituency </t>
  </si>
  <si>
    <t>Completion of storm drain bridge at Duayaw nkwanta zongo</t>
  </si>
  <si>
    <t>other capital expenses</t>
  </si>
  <si>
    <t xml:space="preserve"> 2025 DPAT/DDF / DACF-RFG BUDGET  </t>
  </si>
  <si>
    <t>2025 ESTIMATES (GH¢)</t>
  </si>
  <si>
    <t>Capacity Biulding Grant for various categories of staff and purchase of office equipment - DPAT Vi</t>
  </si>
  <si>
    <t>Construction of 1 No. 6 Unit classroom block</t>
  </si>
  <si>
    <t>Dwenase</t>
  </si>
  <si>
    <t>Construction of Ghana Immigration Service Office at Duayaw Nkwanta</t>
  </si>
  <si>
    <t>Construction of 1No. 3 Unit Classroom Block with ancillary facility by end of 2025</t>
  </si>
  <si>
    <t>Abuom</t>
  </si>
  <si>
    <t>ON-GOING DPAT PROJECTS</t>
  </si>
  <si>
    <t>Completion and Installation 1No. Traffic Light at Duayaw Nkwanta(Retention)</t>
  </si>
  <si>
    <t>Nkwanta</t>
  </si>
  <si>
    <t>Completion of the construction 2No. 3 unit classroom block with ancilliary facilities</t>
  </si>
  <si>
    <t>Twabidi &amp; Adrobaa</t>
  </si>
  <si>
    <t>TOTAL DACF-RFG</t>
  </si>
  <si>
    <t>UNICEF - Social Welfare and Community Development</t>
  </si>
  <si>
    <t>Organize social educational programs in schools such as teenage pregnancy and child labour, adolescent sexual reproduction, etc.</t>
  </si>
  <si>
    <t>Organize Stakeholders’ meetings to fight against child protection and family welfare issues in the municipality</t>
  </si>
  <si>
    <t>Strengthen of Case management and family welfare issues</t>
  </si>
  <si>
    <t>linkage in Agriculture</t>
  </si>
  <si>
    <t>selected communities</t>
  </si>
  <si>
    <t>Productive Inclusive  Program</t>
  </si>
  <si>
    <t>Supply of farm Tools, Equipment for campso rehabilitation of 10Hectors of CCMI  and road construction at tanokrom -Dwumakwae</t>
  </si>
  <si>
    <t>Construction of road at Tanokrom -Dwumakwae</t>
  </si>
  <si>
    <t>tanokrom</t>
  </si>
  <si>
    <t>rehabilitation of 10Hectors coconut plantain at Campso</t>
  </si>
  <si>
    <t>campso</t>
  </si>
  <si>
    <t>Construction of  Creches and Toilet facility at Campso</t>
  </si>
  <si>
    <t>Monitoring and maintenance of safety net programme</t>
  </si>
  <si>
    <r>
      <rPr>
        <sz val="12"/>
        <color theme="1"/>
        <rFont val="Tahoma"/>
        <family val="2"/>
      </rPr>
      <t xml:space="preserve">Construction of 1 No. Small Earth Dam </t>
    </r>
    <r>
      <rPr>
        <sz val="12"/>
        <color rgb="FF000000"/>
        <rFont val="Tahoma"/>
        <family val="2"/>
      </rPr>
      <t>by end of 202</t>
    </r>
    <r>
      <rPr>
        <sz val="12"/>
        <color theme="1"/>
        <rFont val="Tahoma"/>
        <family val="2"/>
      </rPr>
      <t>5</t>
    </r>
    <r>
      <rPr>
        <sz val="12"/>
        <color rgb="FF000000"/>
        <rFont val="Tahoma"/>
        <family val="2"/>
      </rPr>
      <t xml:space="preserve">   </t>
    </r>
    <r>
      <rPr>
        <sz val="12"/>
        <color theme="1"/>
        <rFont val="Tahoma"/>
        <family val="2"/>
      </rPr>
      <t xml:space="preserve"> </t>
    </r>
  </si>
  <si>
    <t>SUB TOTAL</t>
  </si>
  <si>
    <t>WASH PROGRAMMES ( IRC)</t>
  </si>
  <si>
    <t>Organised Townhall meeting on water related activities</t>
  </si>
  <si>
    <t>Organize engagement meetings and radio sensitizations on water related activities under WASH program by end of 2025</t>
  </si>
  <si>
    <t>Conduct hand washing, sanitation, food &amp; hygiene sensitization programs in Schools by end of 2025</t>
  </si>
  <si>
    <t>Undertake sensitization on WASH program on radio, schools, health facilities and communities by end of 2025</t>
  </si>
  <si>
    <t>Embark on WASH network building campaigns by end of 2025</t>
  </si>
  <si>
    <t>2023 MID YEAR REVISED COMPOSITE BUDGET ESTIMATES</t>
  </si>
  <si>
    <t>2023 IGF BUDGET ESTIMATES</t>
  </si>
  <si>
    <t xml:space="preserve"> 2023 ESTIMATES         (GH¢)</t>
  </si>
  <si>
    <t>SUPPLEMENTARY BUDGET</t>
  </si>
  <si>
    <t>REVISED BUDGET</t>
  </si>
  <si>
    <t>12.5% SSF Contributions (IGF)</t>
  </si>
  <si>
    <t>Tier 2 Contribution</t>
  </si>
  <si>
    <t>FUEL( VISITORS)</t>
  </si>
  <si>
    <t>CANTEEN SERVICES</t>
  </si>
  <si>
    <t>DPCU Activities/meetings</t>
  </si>
  <si>
    <t>Logistical support to decentralised departments and others</t>
  </si>
  <si>
    <t>COVID-19 ACTIVITIES</t>
  </si>
  <si>
    <t>Logistics support to the fight against COVID-19</t>
  </si>
  <si>
    <t>ADENGO,RUBI,CAMPSO</t>
  </si>
  <si>
    <t>Bitumen Surfacing of Duayaw Nkwanta residency roads</t>
  </si>
  <si>
    <t xml:space="preserve">  2023 GROUND RENT / CONCESSION BUDGET</t>
  </si>
  <si>
    <t>2023              ESTIMATES          (GH¢)</t>
  </si>
  <si>
    <t>Reshaping and grading  of roads in the Municipality</t>
  </si>
  <si>
    <t>Supply of 540 dual desk to school in the municipality</t>
  </si>
  <si>
    <t>ROLLED OVER PROJECTS - ON-GOING</t>
  </si>
  <si>
    <t>Construction of 1No. Institutional Latrine (Six Seater KVIP)at Atudrobesa &amp; Bredi CHPS Compound (Retention)</t>
  </si>
  <si>
    <t>Bredi &amp; Atrudrubesa</t>
  </si>
  <si>
    <t>Contruction of 1No. 10 seater WC , Drilling and mechanization of 1no.. Borehole at SEKESS (Retention)</t>
  </si>
  <si>
    <t>SEKESS</t>
  </si>
  <si>
    <t xml:space="preserve">2023  ESTIMATES         </t>
  </si>
  <si>
    <t>Pay Utilities Charges</t>
  </si>
  <si>
    <t>12 Monthly bills</t>
  </si>
  <si>
    <t>Conduct routine quarterly maintenance and insure the official vehicle</t>
  </si>
  <si>
    <t>1 official vehicle</t>
  </si>
  <si>
    <t>Maintain office equipment and purchase of stationaries</t>
  </si>
  <si>
    <t>office computers,printers and stationaries</t>
  </si>
  <si>
    <t>Purchase fuel quaterly for the running of the official vehicles</t>
  </si>
  <si>
    <t>4 quarterly fuel purchase</t>
  </si>
  <si>
    <t>Organise monthly staff technical review meetings</t>
  </si>
  <si>
    <t>4 quarterly meetings</t>
  </si>
  <si>
    <t>Conduct routine farm and home visit by AEAs to give technical support to farmers and farmer groups</t>
  </si>
  <si>
    <t>3,744 farms and home visit conducted by 18 AEAs</t>
  </si>
  <si>
    <t>Carryout supervisory visits by MDA and MAOs</t>
  </si>
  <si>
    <t>1 MDA,6 MOAs conduct 624 supervisory visits</t>
  </si>
  <si>
    <t>Conduct PFJ field demonstration on maize,rice and vegetables</t>
  </si>
  <si>
    <t>2 demos each and field days</t>
  </si>
  <si>
    <t>Carryout yield assessment on major food crops</t>
  </si>
  <si>
    <t>2 assessment conducted</t>
  </si>
  <si>
    <t>Procurement of  Desktop Computer and accessories</t>
  </si>
  <si>
    <t>Assist Disabled persons to register under the NHIS, Identification, Registration and social planning for people with disabilities including children CWD</t>
  </si>
  <si>
    <t>Community Based Rehabilitation for the Disabled</t>
  </si>
  <si>
    <t>Train PWDs in Business Management</t>
  </si>
  <si>
    <t>Intensify Public Campaign on Disabilities( eg. The Disability Act/ Guidelines)</t>
  </si>
  <si>
    <t>Logistical support for the operation of urban road department</t>
  </si>
  <si>
    <t>Support activities of works department for project inspection  Exercise</t>
  </si>
  <si>
    <t>Stationeries and data for the department</t>
  </si>
  <si>
    <t>TOTAL GOG BUDGET</t>
  </si>
  <si>
    <t>GOG- CAPEX</t>
  </si>
  <si>
    <t>2023 DACF ASSEMBLY BUDGET</t>
  </si>
  <si>
    <t xml:space="preserve">Internal Audit  and Audit Report Implementation  Committee Activities </t>
  </si>
  <si>
    <t>Support DPCU Activities</t>
  </si>
  <si>
    <t>Maintenance and Repairs of Official Monitoring vehicles</t>
  </si>
  <si>
    <t xml:space="preserve">Petitioning  of Office Block and Minor Rehabilitation Work at the Old Assembly Building </t>
  </si>
  <si>
    <t>Maintenance of Residential &amp; Office Accomodation,Drains and existing market facilities</t>
  </si>
  <si>
    <t>Furnishing of Assembly Conference Hall</t>
  </si>
  <si>
    <t>Logistics support to the Department of Agric</t>
  </si>
  <si>
    <t>Support Government Priority Programmes under Agric Development (PERD,DCAT&amp; PFFJ)</t>
  </si>
  <si>
    <t>Street Naming &amp; property addressing and maintenance of old works</t>
  </si>
  <si>
    <t>Trade &amp; Industry</t>
  </si>
  <si>
    <t>Logistical Support for the Operations of the BAC</t>
  </si>
  <si>
    <t>Small Business Management Training</t>
  </si>
  <si>
    <t>Technical Training in Welding and Fabrications</t>
  </si>
  <si>
    <t>Group Development Training in Group Dynamics</t>
  </si>
  <si>
    <t>Business Plans Preparation</t>
  </si>
  <si>
    <t xml:space="preserve">Technical Training in Soap Making </t>
  </si>
  <si>
    <t>Logistical Support for the Operations of the Urban Roads Dep't</t>
  </si>
  <si>
    <t>Municpal Office</t>
  </si>
  <si>
    <t xml:space="preserve">Maintenance of Street Lights </t>
  </si>
  <si>
    <t>Purchase of LV Poles and other materials for extension of electricity</t>
  </si>
  <si>
    <t>Constructiong of 1No. Culvet and upgrading of Adengo road</t>
  </si>
  <si>
    <t>Adongo</t>
  </si>
  <si>
    <t xml:space="preserve">Construction of 1no. 3unit KG block at Adengo </t>
  </si>
  <si>
    <t>Water</t>
  </si>
  <si>
    <t xml:space="preserve">Repairs and Maintenance of Existing Boreholes </t>
  </si>
  <si>
    <t>Logistics for DWST Activities</t>
  </si>
  <si>
    <t>Logistics for Environmental Health Activities</t>
  </si>
  <si>
    <t>Evacuation of refuse dump at Koforidua</t>
  </si>
  <si>
    <t>Koforidua</t>
  </si>
  <si>
    <t xml:space="preserve">Construction  of 1No. 2-Skip Pads  </t>
  </si>
  <si>
    <t xml:space="preserve">Logistics for the fight against COVID-19 </t>
  </si>
  <si>
    <t>Social Welfare/Com'ty Dev't</t>
  </si>
  <si>
    <t>Logistics support to Social Welfare &amp; Community Development Department</t>
  </si>
  <si>
    <t>Office of the Department</t>
  </si>
  <si>
    <t>Equip PWDs with employable Skills</t>
  </si>
  <si>
    <t>Purchase of 2No. Motor bikes for the Ghana Police Service</t>
  </si>
  <si>
    <t>Municipal Police Command</t>
  </si>
  <si>
    <t>Maintenance of Peace and Security in the Municipality</t>
  </si>
  <si>
    <t>Logistics support to Birth and Death Department</t>
  </si>
  <si>
    <t>Contigency</t>
  </si>
  <si>
    <t>Disaster Prevention and Management and Natural Resource Conservation and Management</t>
  </si>
  <si>
    <t xml:space="preserve"> 2023 MP'S COMMON FUND  BUDGET </t>
  </si>
  <si>
    <t>2023           ESTIMATES(GH¢)</t>
  </si>
  <si>
    <t>Project monitoring</t>
  </si>
  <si>
    <t>Construction of storm drain at Duayaw Nkwanta Zongo</t>
  </si>
  <si>
    <t xml:space="preserve"> 2023 DPAT/DDF / DACF-RFG BUDGET  </t>
  </si>
  <si>
    <t>2023 ESTIMATES (GH¢)</t>
  </si>
  <si>
    <t>Construction 1No. 10 seater toilet facility at Terchire</t>
  </si>
  <si>
    <t>Terchire</t>
  </si>
  <si>
    <t>Procurement of computers and accessories</t>
  </si>
  <si>
    <t>TNMA</t>
  </si>
  <si>
    <t>Extension of electricity to industrial area by M/S Washdan company Ltd</t>
  </si>
  <si>
    <t>Drilling of 4No. Boreholes fitted with hand pump at Yaw Nyarko, Atudrubesa CHPs, Mpensembi, &amp; Nkwadwofobehu</t>
  </si>
  <si>
    <t>Yaw Nyarko, Atudrubesa, Mpensembi, &amp; Nkwadwofobehu</t>
  </si>
  <si>
    <t xml:space="preserve">Completion of 2unit KG block with Ancillary facilities at Tanoso Presby </t>
  </si>
  <si>
    <t>Tanoso</t>
  </si>
  <si>
    <t>2023 MAG BUDGET</t>
  </si>
  <si>
    <t>ESTIMATES (GH¢)</t>
  </si>
  <si>
    <t>Conduct Field Visits and Supervision Exercises</t>
  </si>
  <si>
    <t>Establish Demonstration Farms for AgricTech Dissermination purposes</t>
  </si>
  <si>
    <t>Organised Zonal/RELC/Technical Meetings</t>
  </si>
  <si>
    <t>Undertake various Sensitization/Awareness Creation/Training Programmes</t>
  </si>
  <si>
    <t>Maintenance/Running of Official Vehicless</t>
  </si>
  <si>
    <t>Logistics for Mun. Agric Dev't Unit Operations</t>
  </si>
  <si>
    <t>Activities geared towards the Implementation of the Gov't Flagship Projects/Programmes in Agric</t>
  </si>
  <si>
    <t>Support Veterinary Services in the Municipality</t>
  </si>
  <si>
    <t>Conduct Market Surveys in food prices among others</t>
  </si>
  <si>
    <t>Disease Control in Plants</t>
  </si>
  <si>
    <t>District wide</t>
  </si>
  <si>
    <t>Acqua Culture</t>
  </si>
  <si>
    <t>TOTAL MAG</t>
  </si>
  <si>
    <t>Increase awareness on the effect of child labour and worst forms of child labour</t>
  </si>
  <si>
    <t>Bomaa, Dwenase, Subonpang</t>
  </si>
  <si>
    <t>Education of Sexual and Gender based violence</t>
  </si>
  <si>
    <t>Nkwanta Bisa, Yamfo, Susuanso, Adrobaa</t>
  </si>
  <si>
    <t>Formation and Training of Child protection committee in Eight(8) communities</t>
  </si>
  <si>
    <t>Tanoso, Duayaw Nkwanta,Terchire,  Asukese,Afrisipa, Buokrukruwa,Adongo &amp; Subonpang</t>
  </si>
  <si>
    <t>Increase awareness on adolescent pregnancy and child marriage</t>
  </si>
  <si>
    <t>Bommoden, Subriso</t>
  </si>
  <si>
    <t>Writing of SER and monitoring of probationest</t>
  </si>
  <si>
    <t>Municipal Wide</t>
  </si>
  <si>
    <t>Monitoring of vulnerable groups (LEAP, PWDs) on inactive NHIS cards, malnutrition and children without birth registration</t>
  </si>
  <si>
    <t>Climate change programmes</t>
  </si>
  <si>
    <t>Labour intensive public works programmes</t>
  </si>
  <si>
    <t>Supply of farm Tools, Equipment and Materials</t>
  </si>
  <si>
    <t>Survey and demarcation of land at 3 sites</t>
  </si>
  <si>
    <t>Supply of Coconut and oil palm seedlings and viable seeds</t>
  </si>
  <si>
    <t>TOTAL DONOR</t>
  </si>
  <si>
    <t xml:space="preserve">   </t>
  </si>
  <si>
    <t xml:space="preserve">GRAND- TOTAL </t>
  </si>
  <si>
    <t>ACTUAL AS AT APRIL, 2025</t>
  </si>
  <si>
    <t>PERCENT</t>
  </si>
  <si>
    <t xml:space="preserve">APPROVED 2025 </t>
  </si>
  <si>
    <t>2025 APPROVED COMPOSITE BUDGET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</si>
</sst>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66">
    <font>
      <sz val="11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b/>
      <sz val="18"/>
      <color theme="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rgb="FFFF0000"/>
      <name val="Tahoma"/>
      <family val="2"/>
    </font>
    <font>
      <sz val="10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2"/>
      <color theme="1"/>
      <name val="Tahoma"/>
      <family val="2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ahoma"/>
      <family val="2"/>
    </font>
    <font>
      <sz val="12"/>
      <color rgb="FF000000"/>
      <name val="Tahoma"/>
      <family val="2"/>
    </font>
    <font>
      <b/>
      <sz val="14"/>
      <name val="Tahoma"/>
      <family val="2"/>
    </font>
    <font>
      <sz val="14"/>
      <color rgb="FF000000"/>
      <name val="Tahoma"/>
      <family val="2"/>
    </font>
    <font>
      <sz val="14"/>
      <name val="Tahoma"/>
      <family val="2"/>
    </font>
    <font>
      <b/>
      <sz val="14"/>
      <color rgb="FFFF0000"/>
      <name val="Tahoma"/>
      <family val="2"/>
    </font>
    <font>
      <sz val="10"/>
      <color rgb="FF000000"/>
      <name val="Tahoma"/>
      <family val="2"/>
    </font>
    <font>
      <b/>
      <sz val="10"/>
      <color rgb="FFFF0000"/>
      <name val="Tahoma"/>
      <family val="2"/>
    </font>
    <font>
      <sz val="16"/>
      <color rgb="FF000000"/>
      <name val="Tahoma"/>
      <family val="2"/>
    </font>
    <font>
      <b/>
      <sz val="16"/>
      <name val="Tahoma"/>
      <family val="2"/>
    </font>
    <font>
      <b/>
      <sz val="16"/>
      <color rgb="FFFF0000"/>
      <name val="Tahoma"/>
      <family val="2"/>
    </font>
    <font>
      <sz val="16"/>
      <name val="Tahoma"/>
      <family val="2"/>
    </font>
    <font>
      <sz val="16"/>
      <color theme="1"/>
      <name val="Tahoma"/>
      <family val="2"/>
    </font>
    <font>
      <b/>
      <sz val="24"/>
      <color theme="1"/>
      <name val="Tahoma"/>
      <family val="2"/>
    </font>
    <font>
      <b/>
      <sz val="12"/>
      <color rgb="FFFF0000"/>
      <name val="Arial Black"/>
      <family val="2"/>
    </font>
    <font>
      <b/>
      <sz val="18"/>
      <color rgb="FF000000"/>
      <name val="Times New Roman"/>
      <family val="1"/>
    </font>
    <font>
      <sz val="14"/>
      <color theme="1"/>
      <name val="Tahoma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0"/>
      <color theme="1"/>
      <name val="Tahoma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24"/>
      <name val="Times New Roman"/>
      <family val="1"/>
    </font>
    <font>
      <b/>
      <sz val="12"/>
      <color theme="1"/>
      <name val="Arial Black"/>
      <family val="2"/>
    </font>
    <font>
      <b/>
      <sz val="16"/>
      <color rgb="FF000000"/>
      <name val="Times New Roman"/>
      <family val="1"/>
    </font>
    <font>
      <b/>
      <sz val="11"/>
      <color rgb="FFFF0000"/>
      <name val="Tahoma"/>
      <family val="2"/>
    </font>
    <font>
      <sz val="18"/>
      <color theme="1"/>
      <name val="Tahoma"/>
      <family val="2"/>
    </font>
    <font>
      <b/>
      <sz val="14"/>
      <color theme="1"/>
      <name val="Tahoma"/>
      <family val="2"/>
    </font>
    <font>
      <sz val="18"/>
      <color rgb="FF000000"/>
      <name val="Tahoma"/>
      <family val="2"/>
    </font>
    <font>
      <sz val="18"/>
      <name val="Tahoma"/>
      <family val="2"/>
    </font>
    <font>
      <b/>
      <sz val="18"/>
      <name val="Tahoma"/>
      <family val="2"/>
    </font>
    <font>
      <b/>
      <sz val="18"/>
      <color rgb="FF000000"/>
      <name val="Tahoma"/>
      <family val="2"/>
    </font>
    <font>
      <b/>
      <sz val="18"/>
      <color rgb="FFFF0000"/>
      <name val="Tahoma"/>
      <family val="2"/>
    </font>
    <font>
      <sz val="12"/>
      <name val="Arial Narrow"/>
      <family val="2"/>
    </font>
    <font>
      <b/>
      <sz val="12"/>
      <color rgb="FFFF0000"/>
      <name val="Book Antiqua"/>
      <family val="1"/>
    </font>
    <font>
      <b/>
      <sz val="12"/>
      <color rgb="FFFF0000"/>
      <name val="Calibri"/>
      <family val="2"/>
      <scheme val="minor"/>
    </font>
    <font>
      <b/>
      <strike/>
      <sz val="12"/>
      <name val="Tahoma"/>
      <family val="2"/>
    </font>
    <font>
      <sz val="11"/>
      <color theme="1"/>
      <name val="Calibri"/>
      <family val="2"/>
      <scheme val="minor"/>
    </font>
    <font>
      <b/>
      <sz val="12"/>
      <color rgb="FFFF0000"/>
      <name val="Arial Narrow"/>
      <family val="2"/>
    </font>
    <font>
      <b/>
      <sz val="12"/>
      <name val="Arial Narrow"/>
      <family val="2"/>
    </font>
    <font>
      <sz val="12"/>
      <color rgb="FF000000"/>
      <name val="Calibri"/>
      <family val="2"/>
    </font>
    <font>
      <sz val="12"/>
      <color rgb="FF000000"/>
      <name val="Book Antiqua"/>
      <family val="1"/>
    </font>
    <font>
      <sz val="12"/>
      <name val="Book Antiqua"/>
      <family val="1"/>
    </font>
    <font>
      <sz val="12"/>
      <color rgb="FF000000"/>
      <name val="Arial Narrow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55" fillId="0" borderId="0" applyFont="0" applyFill="0" applyBorder="0" applyAlignment="0" applyProtection="0"/>
  </cellStyleXfs>
  <cellXfs count="514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164" fontId="5" fillId="2" borderId="3" xfId="1" applyFont="1" applyFill="1" applyBorder="1" applyAlignment="1" applyProtection="1">
      <alignment vertical="center"/>
    </xf>
    <xf numFmtId="164" fontId="5" fillId="2" borderId="4" xfId="1" applyFont="1" applyFill="1" applyBorder="1" applyAlignment="1" applyProtection="1">
      <alignment vertical="center"/>
    </xf>
    <xf numFmtId="0" fontId="5" fillId="2" borderId="3" xfId="0" applyFont="1" applyFill="1" applyBorder="1" applyAlignment="1">
      <alignment vertical="center" wrapText="1"/>
    </xf>
    <xf numFmtId="164" fontId="7" fillId="2" borderId="4" xfId="1" applyFont="1" applyFill="1" applyBorder="1" applyAlignment="1" applyProtection="1">
      <alignment vertical="center"/>
    </xf>
    <xf numFmtId="164" fontId="7" fillId="2" borderId="3" xfId="1" applyFont="1" applyFill="1" applyBorder="1" applyAlignment="1" applyProtection="1">
      <alignment vertical="center"/>
    </xf>
    <xf numFmtId="164" fontId="8" fillId="2" borderId="3" xfId="1" applyFont="1" applyFill="1" applyBorder="1" applyAlignment="1" applyProtection="1">
      <alignment horizontal="left" wrapText="1"/>
    </xf>
    <xf numFmtId="164" fontId="6" fillId="2" borderId="3" xfId="1" applyFont="1" applyFill="1" applyBorder="1" applyAlignment="1" applyProtection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wrapText="1"/>
    </xf>
    <xf numFmtId="0" fontId="9" fillId="2" borderId="4" xfId="0" applyFont="1" applyFill="1" applyBorder="1"/>
    <xf numFmtId="0" fontId="5" fillId="2" borderId="3" xfId="0" applyFont="1" applyFill="1" applyBorder="1" applyAlignment="1">
      <alignment horizontal="left" vertical="center" wrapText="1"/>
    </xf>
    <xf numFmtId="164" fontId="9" fillId="2" borderId="4" xfId="1" applyFont="1" applyFill="1" applyBorder="1" applyAlignment="1">
      <alignment vertical="center"/>
    </xf>
    <xf numFmtId="164" fontId="10" fillId="2" borderId="4" xfId="1" applyFont="1" applyFill="1" applyBorder="1" applyAlignment="1">
      <alignment vertical="center"/>
    </xf>
    <xf numFmtId="164" fontId="10" fillId="2" borderId="4" xfId="1" applyFont="1" applyFill="1" applyBorder="1"/>
    <xf numFmtId="164" fontId="11" fillId="2" borderId="4" xfId="1" applyFont="1" applyFill="1" applyBorder="1" applyAlignment="1">
      <alignment vertical="center"/>
    </xf>
    <xf numFmtId="164" fontId="6" fillId="2" borderId="4" xfId="1" applyFont="1" applyFill="1" applyBorder="1" applyAlignment="1" applyProtection="1">
      <alignment vertical="center"/>
    </xf>
    <xf numFmtId="164" fontId="12" fillId="2" borderId="4" xfId="1" applyFont="1" applyFill="1" applyBorder="1" applyAlignment="1" applyProtection="1">
      <alignment vertical="center"/>
    </xf>
    <xf numFmtId="0" fontId="5" fillId="2" borderId="3" xfId="0" applyFont="1" applyFill="1" applyBorder="1" applyAlignment="1">
      <alignment vertical="top" wrapText="1"/>
    </xf>
    <xf numFmtId="164" fontId="5" fillId="2" borderId="4" xfId="1" applyFont="1" applyFill="1" applyBorder="1" applyAlignment="1" applyProtection="1"/>
    <xf numFmtId="164" fontId="13" fillId="2" borderId="4" xfId="1" applyFont="1" applyFill="1" applyBorder="1" applyAlignment="1" applyProtection="1"/>
    <xf numFmtId="0" fontId="5" fillId="2" borderId="6" xfId="0" applyFont="1" applyFill="1" applyBorder="1" applyAlignment="1">
      <alignment vertical="center" wrapText="1"/>
    </xf>
    <xf numFmtId="0" fontId="9" fillId="2" borderId="3" xfId="0" applyFont="1" applyFill="1" applyBorder="1"/>
    <xf numFmtId="164" fontId="7" fillId="2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left" vertical="center"/>
    </xf>
    <xf numFmtId="164" fontId="14" fillId="2" borderId="3" xfId="1" applyFont="1" applyFill="1" applyBorder="1" applyAlignment="1" applyProtection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wrapText="1"/>
    </xf>
    <xf numFmtId="164" fontId="5" fillId="2" borderId="4" xfId="1" applyFont="1" applyFill="1" applyBorder="1" applyAlignment="1" applyProtection="1">
      <alignment horizontal="center" vertical="center"/>
    </xf>
    <xf numFmtId="164" fontId="15" fillId="2" borderId="0" xfId="1" applyFont="1" applyFill="1"/>
    <xf numFmtId="0" fontId="16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wrapText="1"/>
    </xf>
    <xf numFmtId="164" fontId="6" fillId="2" borderId="4" xfId="1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>
      <alignment horizontal="left" vertical="center" wrapText="1"/>
    </xf>
    <xf numFmtId="164" fontId="16" fillId="2" borderId="4" xfId="1" applyFont="1" applyFill="1" applyBorder="1" applyAlignment="1" applyProtection="1">
      <alignment horizontal="center" vertical="center"/>
    </xf>
    <xf numFmtId="0" fontId="17" fillId="2" borderId="3" xfId="0" applyFont="1" applyFill="1" applyBorder="1" applyAlignment="1">
      <alignment vertical="center" wrapText="1"/>
    </xf>
    <xf numFmtId="164" fontId="17" fillId="2" borderId="4" xfId="1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5" fillId="2" borderId="3" xfId="0" applyFont="1" applyFill="1" applyBorder="1"/>
    <xf numFmtId="164" fontId="17" fillId="2" borderId="4" xfId="1" applyFont="1" applyFill="1" applyBorder="1" applyAlignment="1" applyProtection="1">
      <alignment vertical="center"/>
    </xf>
    <xf numFmtId="0" fontId="7" fillId="2" borderId="3" xfId="0" applyFont="1" applyFill="1" applyBorder="1"/>
    <xf numFmtId="164" fontId="7" fillId="2" borderId="4" xfId="0" applyNumberFormat="1" applyFont="1" applyFill="1" applyBorder="1"/>
    <xf numFmtId="164" fontId="7" fillId="2" borderId="3" xfId="1" applyFont="1" applyFill="1" applyBorder="1" applyAlignment="1" applyProtection="1"/>
    <xf numFmtId="0" fontId="15" fillId="2" borderId="8" xfId="0" applyFont="1" applyFill="1" applyBorder="1"/>
    <xf numFmtId="164" fontId="18" fillId="2" borderId="8" xfId="0" applyNumberFormat="1" applyFont="1" applyFill="1" applyBorder="1"/>
    <xf numFmtId="164" fontId="18" fillId="2" borderId="9" xfId="0" applyNumberFormat="1" applyFont="1" applyFill="1" applyBorder="1"/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/>
    </xf>
    <xf numFmtId="164" fontId="5" fillId="2" borderId="3" xfId="1" applyFont="1" applyFill="1" applyBorder="1" applyAlignment="1" applyProtection="1">
      <alignment horizontal="left" wrapText="1"/>
    </xf>
    <xf numFmtId="164" fontId="5" fillId="2" borderId="4" xfId="1" applyFont="1" applyFill="1" applyBorder="1" applyAlignment="1" applyProtection="1">
      <alignment horizontal="left" wrapText="1"/>
    </xf>
    <xf numFmtId="164" fontId="5" fillId="2" borderId="3" xfId="1" applyFont="1" applyFill="1" applyBorder="1" applyAlignment="1" applyProtection="1"/>
    <xf numFmtId="0" fontId="6" fillId="2" borderId="3" xfId="0" applyFont="1" applyFill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3" xfId="1" applyFont="1" applyFill="1" applyBorder="1" applyAlignment="1" applyProtection="1">
      <alignment horizontal="left" vertical="center" wrapText="1"/>
    </xf>
    <xf numFmtId="0" fontId="21" fillId="2" borderId="3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left"/>
    </xf>
    <xf numFmtId="0" fontId="22" fillId="2" borderId="3" xfId="0" applyFont="1" applyFill="1" applyBorder="1"/>
    <xf numFmtId="0" fontId="22" fillId="2" borderId="4" xfId="0" applyFont="1" applyFill="1" applyBorder="1"/>
    <xf numFmtId="164" fontId="22" fillId="2" borderId="3" xfId="1" applyFont="1" applyFill="1" applyBorder="1" applyAlignment="1" applyProtection="1">
      <alignment horizontal="left" wrapText="1"/>
    </xf>
    <xf numFmtId="0" fontId="19" fillId="2" borderId="3" xfId="0" applyFont="1" applyFill="1" applyBorder="1" applyAlignment="1">
      <alignment horizontal="left" wrapText="1"/>
    </xf>
    <xf numFmtId="164" fontId="22" fillId="2" borderId="4" xfId="1" applyFont="1" applyFill="1" applyBorder="1" applyAlignment="1" applyProtection="1">
      <alignment horizontal="left" wrapText="1"/>
    </xf>
    <xf numFmtId="0" fontId="19" fillId="2" borderId="3" xfId="0" applyFont="1" applyFill="1" applyBorder="1" applyAlignment="1">
      <alignment horizontal="left" vertical="top" wrapText="1"/>
    </xf>
    <xf numFmtId="164" fontId="20" fillId="2" borderId="3" xfId="1" applyFont="1" applyFill="1" applyBorder="1" applyAlignment="1" applyProtection="1">
      <alignment horizontal="left" wrapText="1"/>
    </xf>
    <xf numFmtId="164" fontId="20" fillId="2" borderId="4" xfId="1" applyFont="1" applyFill="1" applyBorder="1" applyAlignment="1" applyProtection="1">
      <alignment horizontal="left" wrapText="1"/>
    </xf>
    <xf numFmtId="0" fontId="6" fillId="2" borderId="3" xfId="0" applyFont="1" applyFill="1" applyBorder="1" applyAlignment="1">
      <alignment horizontal="left"/>
    </xf>
    <xf numFmtId="164" fontId="23" fillId="2" borderId="4" xfId="1" applyFont="1" applyFill="1" applyBorder="1" applyAlignment="1" applyProtection="1">
      <alignment horizontal="left" wrapText="1"/>
    </xf>
    <xf numFmtId="0" fontId="22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 wrapText="1"/>
    </xf>
    <xf numFmtId="0" fontId="22" fillId="2" borderId="3" xfId="0" applyFont="1" applyFill="1" applyBorder="1" applyAlignment="1">
      <alignment horizontal="left"/>
    </xf>
    <xf numFmtId="164" fontId="23" fillId="2" borderId="3" xfId="1" applyFont="1" applyFill="1" applyBorder="1" applyAlignment="1" applyProtection="1">
      <alignment horizontal="left" wrapText="1"/>
    </xf>
    <xf numFmtId="0" fontId="20" fillId="2" borderId="3" xfId="0" applyFont="1" applyFill="1" applyBorder="1" applyAlignment="1">
      <alignment horizontal="left" wrapText="1"/>
    </xf>
    <xf numFmtId="0" fontId="2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wrapText="1"/>
    </xf>
    <xf numFmtId="164" fontId="25" fillId="2" borderId="3" xfId="1" applyFont="1" applyFill="1" applyBorder="1" applyAlignment="1" applyProtection="1">
      <alignment horizontal="left" wrapText="1"/>
    </xf>
    <xf numFmtId="164" fontId="4" fillId="2" borderId="4" xfId="1" applyFont="1" applyFill="1" applyBorder="1" applyAlignment="1" applyProtection="1">
      <alignment horizontal="left" wrapText="1"/>
    </xf>
    <xf numFmtId="164" fontId="4" fillId="2" borderId="3" xfId="1" applyFont="1" applyFill="1" applyBorder="1" applyAlignment="1" applyProtection="1">
      <alignment horizontal="left" wrapText="1"/>
    </xf>
    <xf numFmtId="0" fontId="26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left" wrapText="1"/>
    </xf>
    <xf numFmtId="164" fontId="28" fillId="2" borderId="3" xfId="1" applyFont="1" applyFill="1" applyBorder="1" applyAlignment="1" applyProtection="1">
      <alignment horizontal="left" wrapText="1"/>
    </xf>
    <xf numFmtId="164" fontId="27" fillId="2" borderId="4" xfId="1" applyFont="1" applyFill="1" applyBorder="1" applyAlignment="1" applyProtection="1">
      <alignment horizontal="left" wrapText="1"/>
    </xf>
    <xf numFmtId="164" fontId="27" fillId="2" borderId="3" xfId="1" applyFont="1" applyFill="1" applyBorder="1" applyAlignment="1" applyProtection="1">
      <alignment horizontal="left" wrapText="1"/>
    </xf>
    <xf numFmtId="164" fontId="29" fillId="2" borderId="3" xfId="1" applyFont="1" applyFill="1" applyBorder="1" applyAlignment="1" applyProtection="1">
      <alignment horizontal="left" wrapText="1"/>
    </xf>
    <xf numFmtId="0" fontId="30" fillId="2" borderId="3" xfId="0" applyFont="1" applyFill="1" applyBorder="1"/>
    <xf numFmtId="0" fontId="22" fillId="2" borderId="3" xfId="0" applyFont="1" applyFill="1" applyBorder="1" applyAlignment="1">
      <alignment horizontal="center" vertical="top"/>
    </xf>
    <xf numFmtId="0" fontId="22" fillId="2" borderId="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9" fontId="27" fillId="2" borderId="3" xfId="0" applyNumberFormat="1" applyFont="1" applyFill="1" applyBorder="1" applyAlignment="1">
      <alignment horizontal="left"/>
    </xf>
    <xf numFmtId="9" fontId="27" fillId="2" borderId="4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left" wrapText="1"/>
    </xf>
    <xf numFmtId="164" fontId="29" fillId="2" borderId="3" xfId="1" applyFont="1" applyFill="1" applyBorder="1" applyAlignment="1" applyProtection="1"/>
    <xf numFmtId="164" fontId="29" fillId="2" borderId="4" xfId="1" applyFont="1" applyFill="1" applyBorder="1" applyAlignment="1" applyProtection="1"/>
    <xf numFmtId="0" fontId="5" fillId="2" borderId="3" xfId="0" applyFont="1" applyFill="1" applyBorder="1"/>
    <xf numFmtId="164" fontId="32" fillId="2" borderId="3" xfId="0" applyNumberFormat="1" applyFont="1" applyFill="1" applyBorder="1"/>
    <xf numFmtId="0" fontId="27" fillId="2" borderId="3" xfId="0" applyFont="1" applyFill="1" applyBorder="1" applyAlignment="1">
      <alignment horizontal="center"/>
    </xf>
    <xf numFmtId="164" fontId="27" fillId="2" borderId="3" xfId="1" applyFont="1" applyFill="1" applyBorder="1" applyAlignment="1" applyProtection="1">
      <alignment horizontal="center"/>
    </xf>
    <xf numFmtId="164" fontId="27" fillId="2" borderId="4" xfId="1" applyFont="1" applyFill="1" applyBorder="1" applyAlignment="1" applyProtection="1">
      <alignment horizontal="center"/>
    </xf>
    <xf numFmtId="164" fontId="27" fillId="2" borderId="3" xfId="1" applyFont="1" applyFill="1" applyBorder="1" applyAlignment="1" applyProtection="1"/>
    <xf numFmtId="164" fontId="29" fillId="2" borderId="3" xfId="1" applyFont="1" applyFill="1" applyBorder="1" applyAlignment="1" applyProtection="1">
      <alignment horizontal="center"/>
    </xf>
    <xf numFmtId="164" fontId="29" fillId="2" borderId="4" xfId="1" applyFont="1" applyFill="1" applyBorder="1" applyAlignment="1" applyProtection="1">
      <alignment horizontal="center"/>
    </xf>
    <xf numFmtId="164" fontId="28" fillId="2" borderId="3" xfId="1" applyFont="1" applyFill="1" applyBorder="1" applyAlignment="1" applyProtection="1">
      <alignment horizontal="center"/>
    </xf>
    <xf numFmtId="164" fontId="28" fillId="2" borderId="4" xfId="1" applyFont="1" applyFill="1" applyBorder="1" applyAlignment="1" applyProtection="1">
      <alignment horizontal="center"/>
    </xf>
    <xf numFmtId="0" fontId="27" fillId="2" borderId="3" xfId="0" applyFont="1" applyFill="1" applyBorder="1"/>
    <xf numFmtId="0" fontId="8" fillId="2" borderId="3" xfId="0" applyFont="1" applyFill="1" applyBorder="1"/>
    <xf numFmtId="164" fontId="7" fillId="2" borderId="3" xfId="1" applyFont="1" applyFill="1" applyBorder="1" applyAlignment="1" applyProtection="1">
      <alignment horizontal="left" wrapText="1"/>
    </xf>
    <xf numFmtId="164" fontId="7" fillId="2" borderId="4" xfId="1" applyFont="1" applyFill="1" applyBorder="1" applyAlignment="1" applyProtection="1">
      <alignment horizontal="left" wrapText="1"/>
    </xf>
    <xf numFmtId="164" fontId="29" fillId="2" borderId="4" xfId="1" applyFont="1" applyFill="1" applyBorder="1" applyAlignment="1" applyProtection="1">
      <alignment horizontal="left" wrapText="1"/>
    </xf>
    <xf numFmtId="164" fontId="8" fillId="2" borderId="3" xfId="1" applyFont="1" applyFill="1" applyBorder="1" applyAlignment="1" applyProtection="1">
      <alignment horizontal="center" vertical="center"/>
    </xf>
    <xf numFmtId="164" fontId="28" fillId="2" borderId="4" xfId="1" applyFont="1" applyFill="1" applyBorder="1" applyAlignment="1" applyProtection="1">
      <alignment horizontal="left" wrapText="1"/>
    </xf>
    <xf numFmtId="0" fontId="5" fillId="2" borderId="3" xfId="0" applyFont="1" applyFill="1" applyBorder="1" applyAlignment="1">
      <alignment horizontal="left"/>
    </xf>
    <xf numFmtId="164" fontId="8" fillId="2" borderId="3" xfId="1" applyFont="1" applyFill="1" applyBorder="1" applyAlignment="1" applyProtection="1"/>
    <xf numFmtId="164" fontId="7" fillId="2" borderId="3" xfId="0" applyNumberFormat="1" applyFont="1" applyFill="1" applyBorder="1" applyAlignment="1">
      <alignment horizontal="left"/>
    </xf>
    <xf numFmtId="164" fontId="7" fillId="2" borderId="4" xfId="0" applyNumberFormat="1" applyFont="1" applyFill="1" applyBorder="1" applyAlignment="1">
      <alignment horizontal="left"/>
    </xf>
    <xf numFmtId="164" fontId="29" fillId="2" borderId="3" xfId="1" applyFont="1" applyFill="1" applyBorder="1" applyAlignment="1" applyProtection="1">
      <alignment horizontal="right"/>
    </xf>
    <xf numFmtId="164" fontId="29" fillId="2" borderId="4" xfId="1" applyFont="1" applyFill="1" applyBorder="1" applyAlignment="1" applyProtection="1">
      <alignment horizontal="right"/>
    </xf>
    <xf numFmtId="164" fontId="8" fillId="2" borderId="3" xfId="1" applyFont="1" applyFill="1" applyBorder="1" applyAlignment="1" applyProtection="1">
      <alignment horizontal="center"/>
    </xf>
    <xf numFmtId="164" fontId="6" fillId="2" borderId="4" xfId="0" applyNumberFormat="1" applyFont="1" applyFill="1" applyBorder="1" applyAlignment="1">
      <alignment horizontal="left"/>
    </xf>
    <xf numFmtId="164" fontId="7" fillId="2" borderId="3" xfId="1" applyFont="1" applyFill="1" applyBorder="1" applyAlignment="1" applyProtection="1">
      <alignment horizontal="right"/>
    </xf>
    <xf numFmtId="164" fontId="7" fillId="2" borderId="4" xfId="1" applyFont="1" applyFill="1" applyBorder="1" applyAlignment="1" applyProtection="1">
      <alignment horizontal="right"/>
    </xf>
    <xf numFmtId="164" fontId="6" fillId="2" borderId="4" xfId="1" applyFont="1" applyFill="1" applyBorder="1" applyAlignment="1" applyProtection="1">
      <alignment horizontal="left" wrapText="1"/>
    </xf>
    <xf numFmtId="164" fontId="28" fillId="2" borderId="3" xfId="1" applyFont="1" applyFill="1" applyBorder="1" applyAlignment="1" applyProtection="1"/>
    <xf numFmtId="164" fontId="16" fillId="2" borderId="3" xfId="1" applyFont="1" applyFill="1" applyBorder="1" applyAlignment="1" applyProtection="1"/>
    <xf numFmtId="0" fontId="6" fillId="2" borderId="3" xfId="0" applyFont="1" applyFill="1" applyBorder="1"/>
    <xf numFmtId="164" fontId="7" fillId="2" borderId="3" xfId="0" applyNumberFormat="1" applyFont="1" applyFill="1" applyBorder="1"/>
    <xf numFmtId="0" fontId="27" fillId="2" borderId="3" xfId="0" applyFont="1" applyFill="1" applyBorder="1" applyAlignment="1">
      <alignment wrapText="1"/>
    </xf>
    <xf numFmtId="0" fontId="27" fillId="2" borderId="4" xfId="0" applyFont="1" applyFill="1" applyBorder="1" applyAlignment="1">
      <alignment wrapText="1"/>
    </xf>
    <xf numFmtId="0" fontId="29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164" fontId="29" fillId="2" borderId="3" xfId="1" applyFont="1" applyFill="1" applyBorder="1" applyAlignment="1" applyProtection="1">
      <alignment wrapText="1"/>
    </xf>
    <xf numFmtId="164" fontId="29" fillId="2" borderId="4" xfId="1" applyFont="1" applyFill="1" applyBorder="1" applyAlignment="1" applyProtection="1">
      <alignment wrapText="1"/>
    </xf>
    <xf numFmtId="0" fontId="5" fillId="2" borderId="3" xfId="0" applyFont="1" applyFill="1" applyBorder="1" applyAlignment="1">
      <alignment horizontal="center"/>
    </xf>
    <xf numFmtId="164" fontId="5" fillId="2" borderId="3" xfId="1" applyFont="1" applyFill="1" applyBorder="1" applyAlignment="1" applyProtection="1">
      <alignment wrapText="1"/>
    </xf>
    <xf numFmtId="164" fontId="7" fillId="2" borderId="3" xfId="1" applyFont="1" applyFill="1" applyBorder="1" applyAlignment="1" applyProtection="1">
      <alignment horizontal="right" wrapText="1"/>
    </xf>
    <xf numFmtId="164" fontId="7" fillId="2" borderId="4" xfId="1" applyFont="1" applyFill="1" applyBorder="1" applyAlignment="1" applyProtection="1">
      <alignment horizontal="right" wrapText="1"/>
    </xf>
    <xf numFmtId="164" fontId="7" fillId="2" borderId="3" xfId="1" applyFont="1" applyFill="1" applyBorder="1" applyAlignment="1" applyProtection="1">
      <alignment wrapText="1"/>
    </xf>
    <xf numFmtId="164" fontId="6" fillId="2" borderId="3" xfId="1" applyFont="1" applyFill="1" applyBorder="1" applyAlignment="1" applyProtection="1">
      <alignment horizontal="right" wrapText="1"/>
    </xf>
    <xf numFmtId="164" fontId="6" fillId="2" borderId="4" xfId="1" applyFont="1" applyFill="1" applyBorder="1" applyAlignment="1" applyProtection="1">
      <alignment horizontal="right" wrapText="1"/>
    </xf>
    <xf numFmtId="164" fontId="4" fillId="2" borderId="3" xfId="0" applyNumberFormat="1" applyFont="1" applyFill="1" applyBorder="1"/>
    <xf numFmtId="164" fontId="28" fillId="2" borderId="3" xfId="0" applyNumberFormat="1" applyFont="1" applyFill="1" applyBorder="1"/>
    <xf numFmtId="164" fontId="27" fillId="2" borderId="4" xfId="0" applyNumberFormat="1" applyFont="1" applyFill="1" applyBorder="1"/>
    <xf numFmtId="164" fontId="27" fillId="2" borderId="3" xfId="1" applyFont="1" applyFill="1" applyBorder="1" applyAlignment="1" applyProtection="1">
      <alignment wrapText="1"/>
    </xf>
    <xf numFmtId="0" fontId="34" fillId="2" borderId="3" xfId="0" applyFont="1" applyFill="1" applyBorder="1"/>
    <xf numFmtId="0" fontId="22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vertical="top" wrapText="1" readingOrder="1"/>
    </xf>
    <xf numFmtId="164" fontId="36" fillId="2" borderId="4" xfId="1" applyFont="1" applyFill="1" applyBorder="1" applyAlignment="1" applyProtection="1">
      <alignment horizontal="center"/>
    </xf>
    <xf numFmtId="164" fontId="16" fillId="2" borderId="3" xfId="1" applyFont="1" applyFill="1" applyBorder="1" applyAlignment="1" applyProtection="1">
      <alignment horizontal="center"/>
    </xf>
    <xf numFmtId="164" fontId="16" fillId="2" borderId="4" xfId="1" applyFont="1" applyFill="1" applyBorder="1" applyAlignment="1" applyProtection="1">
      <alignment horizontal="center"/>
    </xf>
    <xf numFmtId="0" fontId="36" fillId="2" borderId="3" xfId="0" applyFont="1" applyFill="1" applyBorder="1" applyAlignment="1">
      <alignment horizontal="center"/>
    </xf>
    <xf numFmtId="43" fontId="17" fillId="2" borderId="3" xfId="0" applyNumberFormat="1" applyFont="1" applyFill="1" applyBorder="1" applyAlignment="1">
      <alignment wrapText="1"/>
    </xf>
    <xf numFmtId="43" fontId="14" fillId="2" borderId="4" xfId="0" applyNumberFormat="1" applyFont="1" applyFill="1" applyBorder="1" applyAlignment="1">
      <alignment wrapText="1"/>
    </xf>
    <xf numFmtId="0" fontId="14" fillId="2" borderId="3" xfId="0" applyFont="1" applyFill="1" applyBorder="1" applyAlignment="1">
      <alignment horizontal="left" wrapText="1"/>
    </xf>
    <xf numFmtId="43" fontId="17" fillId="2" borderId="3" xfId="0" applyNumberFormat="1" applyFont="1" applyFill="1" applyBorder="1" applyAlignment="1">
      <alignment vertical="center" wrapText="1"/>
    </xf>
    <xf numFmtId="43" fontId="17" fillId="2" borderId="4" xfId="0" applyNumberFormat="1" applyFont="1" applyFill="1" applyBorder="1" applyAlignment="1">
      <alignment vertical="center" wrapText="1"/>
    </xf>
    <xf numFmtId="0" fontId="29" fillId="2" borderId="3" xfId="0" applyFont="1" applyFill="1" applyBorder="1" applyAlignment="1">
      <alignment horizontal="center" vertical="top"/>
    </xf>
    <xf numFmtId="0" fontId="36" fillId="2" borderId="3" xfId="0" applyFont="1" applyFill="1" applyBorder="1" applyAlignment="1">
      <alignment horizontal="center" vertical="top"/>
    </xf>
    <xf numFmtId="0" fontId="37" fillId="2" borderId="3" xfId="0" applyFont="1" applyFill="1" applyBorder="1"/>
    <xf numFmtId="0" fontId="36" fillId="2" borderId="3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top" wrapText="1"/>
    </xf>
    <xf numFmtId="0" fontId="19" fillId="2" borderId="3" xfId="0" applyFont="1" applyFill="1" applyBorder="1"/>
    <xf numFmtId="0" fontId="38" fillId="2" borderId="3" xfId="0" applyFont="1" applyFill="1" applyBorder="1" applyAlignment="1">
      <alignment horizontal="left" wrapText="1"/>
    </xf>
    <xf numFmtId="164" fontId="38" fillId="2" borderId="3" xfId="1" applyFont="1" applyFill="1" applyBorder="1" applyAlignment="1" applyProtection="1"/>
    <xf numFmtId="164" fontId="38" fillId="2" borderId="4" xfId="1" applyFont="1" applyFill="1" applyBorder="1" applyAlignment="1" applyProtection="1"/>
    <xf numFmtId="0" fontId="39" fillId="2" borderId="3" xfId="0" applyFont="1" applyFill="1" applyBorder="1"/>
    <xf numFmtId="164" fontId="17" fillId="2" borderId="3" xfId="1" applyFont="1" applyFill="1" applyBorder="1" applyAlignment="1" applyProtection="1"/>
    <xf numFmtId="164" fontId="17" fillId="2" borderId="4" xfId="1" applyFont="1" applyFill="1" applyBorder="1" applyAlignment="1" applyProtection="1"/>
    <xf numFmtId="0" fontId="26" fillId="2" borderId="3" xfId="0" applyFont="1" applyFill="1" applyBorder="1"/>
    <xf numFmtId="0" fontId="30" fillId="2" borderId="4" xfId="0" applyFont="1" applyFill="1" applyBorder="1"/>
    <xf numFmtId="0" fontId="16" fillId="2" borderId="3" xfId="0" applyFont="1" applyFill="1" applyBorder="1" applyAlignment="1">
      <alignment horizontal="left" wrapText="1"/>
    </xf>
    <xf numFmtId="164" fontId="16" fillId="2" borderId="3" xfId="1" applyFont="1" applyFill="1" applyBorder="1" applyAlignment="1" applyProtection="1">
      <alignment horizontal="left" wrapText="1"/>
    </xf>
    <xf numFmtId="164" fontId="16" fillId="2" borderId="4" xfId="1" applyFont="1" applyFill="1" applyBorder="1" applyAlignment="1" applyProtection="1">
      <alignment horizontal="left" wrapText="1"/>
    </xf>
    <xf numFmtId="0" fontId="1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/>
    </xf>
    <xf numFmtId="164" fontId="17" fillId="2" borderId="3" xfId="0" applyNumberFormat="1" applyFont="1" applyFill="1" applyBorder="1" applyAlignment="1">
      <alignment horizontal="center"/>
    </xf>
    <xf numFmtId="164" fontId="17" fillId="2" borderId="4" xfId="0" applyNumberFormat="1" applyFont="1" applyFill="1" applyBorder="1" applyAlignment="1">
      <alignment horizontal="center"/>
    </xf>
    <xf numFmtId="164" fontId="17" fillId="2" borderId="3" xfId="1" applyFont="1" applyFill="1" applyBorder="1" applyAlignment="1" applyProtection="1">
      <alignment horizontal="left" wrapText="1"/>
    </xf>
    <xf numFmtId="0" fontId="10" fillId="2" borderId="3" xfId="0" applyFont="1" applyFill="1" applyBorder="1"/>
    <xf numFmtId="0" fontId="10" fillId="2" borderId="3" xfId="0" applyFont="1" applyFill="1" applyBorder="1" applyAlignment="1">
      <alignment wrapText="1"/>
    </xf>
    <xf numFmtId="164" fontId="10" fillId="2" borderId="3" xfId="1" applyFont="1" applyFill="1" applyBorder="1"/>
    <xf numFmtId="164" fontId="16" fillId="2" borderId="4" xfId="0" applyNumberFormat="1" applyFont="1" applyFill="1" applyBorder="1" applyAlignment="1">
      <alignment horizontal="center"/>
    </xf>
    <xf numFmtId="164" fontId="11" fillId="2" borderId="3" xfId="1" applyFont="1" applyFill="1" applyBorder="1"/>
    <xf numFmtId="164" fontId="14" fillId="2" borderId="4" xfId="0" applyNumberFormat="1" applyFont="1" applyFill="1" applyBorder="1" applyAlignment="1">
      <alignment horizontal="center"/>
    </xf>
    <xf numFmtId="164" fontId="14" fillId="2" borderId="3" xfId="1" applyFont="1" applyFill="1" applyBorder="1" applyAlignment="1" applyProtection="1">
      <alignment horizontal="left" wrapText="1"/>
    </xf>
    <xf numFmtId="164" fontId="15" fillId="2" borderId="4" xfId="0" applyNumberFormat="1" applyFont="1" applyFill="1" applyBorder="1"/>
    <xf numFmtId="0" fontId="42" fillId="2" borderId="3" xfId="0" applyFont="1" applyFill="1" applyBorder="1"/>
    <xf numFmtId="164" fontId="30" fillId="2" borderId="4" xfId="0" applyNumberFormat="1" applyFont="1" applyFill="1" applyBorder="1"/>
    <xf numFmtId="164" fontId="36" fillId="2" borderId="3" xfId="1" applyFont="1" applyFill="1" applyBorder="1" applyAlignment="1" applyProtection="1">
      <alignment horizontal="left" wrapText="1"/>
    </xf>
    <xf numFmtId="164" fontId="43" fillId="2" borderId="3" xfId="0" applyNumberFormat="1" applyFont="1" applyFill="1" applyBorder="1"/>
    <xf numFmtId="164" fontId="0" fillId="0" borderId="0" xfId="0" applyNumberFormat="1"/>
    <xf numFmtId="0" fontId="44" fillId="2" borderId="0" xfId="0" applyFont="1" applyFill="1"/>
    <xf numFmtId="0" fontId="44" fillId="4" borderId="0" xfId="0" applyFont="1" applyFill="1"/>
    <xf numFmtId="0" fontId="15" fillId="0" borderId="0" xfId="0" applyFont="1"/>
    <xf numFmtId="0" fontId="44" fillId="0" borderId="0" xfId="0" applyFont="1"/>
    <xf numFmtId="0" fontId="37" fillId="0" borderId="0" xfId="0" applyFont="1"/>
    <xf numFmtId="0" fontId="44" fillId="0" borderId="3" xfId="0" applyFont="1" applyBorder="1"/>
    <xf numFmtId="0" fontId="45" fillId="0" borderId="0" xfId="0" applyFont="1"/>
    <xf numFmtId="0" fontId="34" fillId="0" borderId="0" xfId="0" applyFont="1"/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164" fontId="8" fillId="2" borderId="4" xfId="1" applyFont="1" applyFill="1" applyBorder="1" applyAlignment="1" applyProtection="1">
      <alignment horizontal="left" wrapText="1"/>
    </xf>
    <xf numFmtId="164" fontId="22" fillId="0" borderId="0" xfId="0" applyNumberFormat="1" applyFont="1" applyAlignment="1">
      <alignment horizontal="center" vertical="center"/>
    </xf>
    <xf numFmtId="0" fontId="15" fillId="0" borderId="0" xfId="0" applyFont="1" applyAlignment="1">
      <alignment wrapText="1"/>
    </xf>
    <xf numFmtId="164" fontId="20" fillId="0" borderId="0" xfId="1" applyFont="1" applyFill="1" applyBorder="1" applyAlignment="1" applyProtection="1">
      <alignment vertical="center"/>
    </xf>
    <xf numFmtId="164" fontId="23" fillId="0" borderId="0" xfId="1" applyFont="1" applyFill="1" applyBorder="1" applyAlignment="1" applyProtection="1">
      <alignment vertical="center"/>
    </xf>
    <xf numFmtId="164" fontId="22" fillId="0" borderId="0" xfId="1" applyFont="1" applyFill="1" applyBorder="1" applyAlignment="1" applyProtection="1">
      <alignment vertical="center"/>
    </xf>
    <xf numFmtId="164" fontId="22" fillId="2" borderId="0" xfId="1" applyFont="1" applyFill="1" applyBorder="1" applyAlignment="1" applyProtection="1">
      <alignment vertical="center"/>
    </xf>
    <xf numFmtId="164" fontId="34" fillId="0" borderId="0" xfId="0" applyNumberFormat="1" applyFont="1"/>
    <xf numFmtId="0" fontId="6" fillId="2" borderId="3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164" fontId="44" fillId="0" borderId="0" xfId="0" applyNumberFormat="1" applyFont="1"/>
    <xf numFmtId="0" fontId="6" fillId="2" borderId="3" xfId="0" applyFont="1" applyFill="1" applyBorder="1" applyAlignment="1">
      <alignment horizontal="center" vertical="top"/>
    </xf>
    <xf numFmtId="0" fontId="15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left" wrapText="1"/>
    </xf>
    <xf numFmtId="164" fontId="5" fillId="2" borderId="3" xfId="1" applyFont="1" applyFill="1" applyBorder="1" applyAlignment="1" applyProtection="1">
      <alignment horizontal="center" vertical="center"/>
    </xf>
    <xf numFmtId="0" fontId="15" fillId="0" borderId="3" xfId="0" applyFont="1" applyBorder="1" applyAlignment="1">
      <alignment horizontal="justify" vertical="top" wrapText="1"/>
    </xf>
    <xf numFmtId="0" fontId="15" fillId="2" borderId="4" xfId="0" applyFont="1" applyFill="1" applyBorder="1" applyAlignment="1">
      <alignment horizontal="left"/>
    </xf>
    <xf numFmtId="164" fontId="15" fillId="2" borderId="3" xfId="1" applyFont="1" applyFill="1" applyBorder="1"/>
    <xf numFmtId="164" fontId="15" fillId="2" borderId="3" xfId="1" applyNumberFormat="1" applyFont="1" applyFill="1" applyBorder="1"/>
    <xf numFmtId="0" fontId="15" fillId="2" borderId="4" xfId="0" applyFont="1" applyFill="1" applyBorder="1" applyAlignment="1">
      <alignment horizontal="center" wrapText="1"/>
    </xf>
    <xf numFmtId="164" fontId="6" fillId="2" borderId="3" xfId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164" fontId="7" fillId="2" borderId="3" xfId="1" applyFont="1" applyFill="1" applyBorder="1" applyAlignment="1" applyProtection="1">
      <alignment horizontal="center" vertical="center"/>
    </xf>
    <xf numFmtId="0" fontId="15" fillId="2" borderId="4" xfId="0" applyFont="1" applyFill="1" applyBorder="1"/>
    <xf numFmtId="164" fontId="34" fillId="0" borderId="0" xfId="0" applyNumberFormat="1" applyFont="1" applyAlignment="1">
      <alignment vertical="center"/>
    </xf>
    <xf numFmtId="0" fontId="7" fillId="2" borderId="4" xfId="0" applyFont="1" applyFill="1" applyBorder="1"/>
    <xf numFmtId="164" fontId="34" fillId="0" borderId="0" xfId="1" applyFont="1" applyBorder="1"/>
    <xf numFmtId="0" fontId="7" fillId="2" borderId="8" xfId="0" applyFont="1" applyFill="1" applyBorder="1"/>
    <xf numFmtId="0" fontId="7" fillId="2" borderId="11" xfId="0" applyFont="1" applyFill="1" applyBorder="1"/>
    <xf numFmtId="164" fontId="15" fillId="2" borderId="11" xfId="0" applyNumberFormat="1" applyFont="1" applyFill="1" applyBorder="1"/>
    <xf numFmtId="164" fontId="18" fillId="2" borderId="3" xfId="0" applyNumberFormat="1" applyFont="1" applyFill="1" applyBorder="1"/>
    <xf numFmtId="0" fontId="20" fillId="2" borderId="5" xfId="0" applyFont="1" applyFill="1" applyBorder="1"/>
    <xf numFmtId="0" fontId="22" fillId="2" borderId="5" xfId="0" applyFont="1" applyFill="1" applyBorder="1" applyAlignment="1">
      <alignment horizontal="center" vertical="top" wrapText="1"/>
    </xf>
    <xf numFmtId="0" fontId="22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/>
    </xf>
    <xf numFmtId="164" fontId="21" fillId="0" borderId="5" xfId="0" applyNumberFormat="1" applyFont="1" applyBorder="1"/>
    <xf numFmtId="0" fontId="21" fillId="0" borderId="5" xfId="0" applyFont="1" applyBorder="1"/>
    <xf numFmtId="0" fontId="15" fillId="0" borderId="10" xfId="0" applyFont="1" applyBorder="1" applyAlignment="1">
      <alignment horizontal="justify" vertical="top" wrapText="1"/>
    </xf>
    <xf numFmtId="0" fontId="15" fillId="0" borderId="12" xfId="0" applyFont="1" applyBorder="1" applyAlignment="1">
      <alignment horizontal="justify" vertical="top" wrapText="1"/>
    </xf>
    <xf numFmtId="0" fontId="15" fillId="0" borderId="12" xfId="0" applyFont="1" applyBorder="1" applyAlignment="1">
      <alignment vertical="top" wrapText="1"/>
    </xf>
    <xf numFmtId="0" fontId="21" fillId="2" borderId="5" xfId="0" applyFont="1" applyFill="1" applyBorder="1"/>
    <xf numFmtId="0" fontId="22" fillId="0" borderId="5" xfId="0" applyFont="1" applyBorder="1" applyAlignment="1">
      <alignment horizontal="center" vertical="center"/>
    </xf>
    <xf numFmtId="0" fontId="15" fillId="2" borderId="10" xfId="0" applyFont="1" applyFill="1" applyBorder="1" applyAlignment="1">
      <alignment vertical="top" wrapText="1"/>
    </xf>
    <xf numFmtId="0" fontId="15" fillId="2" borderId="12" xfId="0" applyFont="1" applyFill="1" applyBorder="1" applyAlignment="1">
      <alignment vertical="top" wrapText="1"/>
    </xf>
    <xf numFmtId="164" fontId="22" fillId="0" borderId="5" xfId="0" applyNumberFormat="1" applyFont="1" applyBorder="1" applyAlignment="1">
      <alignment horizontal="center" vertical="center"/>
    </xf>
    <xf numFmtId="0" fontId="46" fillId="0" borderId="5" xfId="0" applyFont="1" applyBorder="1"/>
    <xf numFmtId="0" fontId="2" fillId="0" borderId="5" xfId="0" applyFont="1" applyBorder="1"/>
    <xf numFmtId="0" fontId="8" fillId="2" borderId="4" xfId="0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/>
    </xf>
    <xf numFmtId="0" fontId="47" fillId="0" borderId="5" xfId="0" applyFont="1" applyBorder="1"/>
    <xf numFmtId="0" fontId="8" fillId="2" borderId="4" xfId="0" applyFont="1" applyFill="1" applyBorder="1" applyAlignment="1">
      <alignment horizontal="left" wrapText="1"/>
    </xf>
    <xf numFmtId="0" fontId="47" fillId="0" borderId="5" xfId="0" applyFont="1" applyBorder="1" applyAlignment="1">
      <alignment horizontal="center" vertical="center"/>
    </xf>
    <xf numFmtId="164" fontId="47" fillId="0" borderId="5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wrapText="1"/>
    </xf>
    <xf numFmtId="164" fontId="47" fillId="0" borderId="5" xfId="1" applyFont="1" applyFill="1" applyBorder="1" applyAlignment="1" applyProtection="1"/>
    <xf numFmtId="164" fontId="47" fillId="0" borderId="5" xfId="0" applyNumberFormat="1" applyFont="1" applyBorder="1" applyAlignment="1">
      <alignment horizontal="center"/>
    </xf>
    <xf numFmtId="0" fontId="29" fillId="5" borderId="3" xfId="0" applyFont="1" applyFill="1" applyBorder="1" applyAlignment="1">
      <alignment horizontal="center"/>
    </xf>
    <xf numFmtId="0" fontId="27" fillId="5" borderId="3" xfId="0" applyFont="1" applyFill="1" applyBorder="1"/>
    <xf numFmtId="0" fontId="8" fillId="5" borderId="4" xfId="0" applyFont="1" applyFill="1" applyBorder="1"/>
    <xf numFmtId="164" fontId="29" fillId="5" borderId="3" xfId="1" applyFont="1" applyFill="1" applyBorder="1" applyAlignment="1" applyProtection="1"/>
    <xf numFmtId="0" fontId="27" fillId="5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 wrapText="1"/>
    </xf>
    <xf numFmtId="0" fontId="8" fillId="5" borderId="4" xfId="0" applyFont="1" applyFill="1" applyBorder="1" applyAlignment="1">
      <alignment horizontal="left" wrapText="1"/>
    </xf>
    <xf numFmtId="0" fontId="47" fillId="0" borderId="5" xfId="0" applyFont="1" applyBorder="1" applyAlignment="1">
      <alignment horizontal="center"/>
    </xf>
    <xf numFmtId="0" fontId="47" fillId="2" borderId="5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justify" vertical="top" wrapText="1"/>
    </xf>
    <xf numFmtId="0" fontId="15" fillId="5" borderId="12" xfId="0" applyFont="1" applyFill="1" applyBorder="1" applyAlignment="1">
      <alignment horizontal="justify" vertical="top" wrapText="1"/>
    </xf>
    <xf numFmtId="164" fontId="28" fillId="5" borderId="3" xfId="1" applyFont="1" applyFill="1" applyBorder="1" applyAlignment="1" applyProtection="1"/>
    <xf numFmtId="0" fontId="6" fillId="5" borderId="3" xfId="0" applyFont="1" applyFill="1" applyBorder="1" applyAlignment="1">
      <alignment horizontal="left" wrapText="1"/>
    </xf>
    <xf numFmtId="0" fontId="19" fillId="5" borderId="12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horizontal="justify" vertical="top" wrapText="1"/>
    </xf>
    <xf numFmtId="164" fontId="29" fillId="5" borderId="3" xfId="1" applyFont="1" applyFill="1" applyBorder="1" applyAlignment="1" applyProtection="1">
      <alignment horizontal="left" wrapText="1"/>
    </xf>
    <xf numFmtId="164" fontId="8" fillId="5" borderId="4" xfId="1" applyFont="1" applyFill="1" applyBorder="1" applyAlignment="1" applyProtection="1">
      <alignment horizontal="center" vertical="center"/>
    </xf>
    <xf numFmtId="164" fontId="28" fillId="5" borderId="3" xfId="1" applyFont="1" applyFill="1" applyBorder="1" applyAlignment="1" applyProtection="1">
      <alignment horizontal="left" wrapText="1"/>
    </xf>
    <xf numFmtId="0" fontId="15" fillId="5" borderId="10" xfId="0" applyFont="1" applyFill="1" applyBorder="1" applyAlignment="1">
      <alignment vertical="top" wrapText="1"/>
    </xf>
    <xf numFmtId="0" fontId="15" fillId="5" borderId="12" xfId="0" applyFont="1" applyFill="1" applyBorder="1" applyAlignment="1">
      <alignment vertical="top" wrapText="1"/>
    </xf>
    <xf numFmtId="0" fontId="15" fillId="5" borderId="13" xfId="0" applyFont="1" applyFill="1" applyBorder="1" applyAlignment="1">
      <alignment vertical="top" wrapText="1"/>
    </xf>
    <xf numFmtId="164" fontId="27" fillId="5" borderId="3" xfId="1" applyFont="1" applyFill="1" applyBorder="1" applyAlignment="1" applyProtection="1">
      <alignment horizontal="left" wrapText="1"/>
    </xf>
    <xf numFmtId="0" fontId="5" fillId="5" borderId="3" xfId="0" applyFont="1" applyFill="1" applyBorder="1" applyAlignment="1">
      <alignment horizontal="left"/>
    </xf>
    <xf numFmtId="0" fontId="19" fillId="5" borderId="10" xfId="0" applyFont="1" applyFill="1" applyBorder="1" applyAlignment="1">
      <alignment horizontal="justify" vertical="top" wrapText="1"/>
    </xf>
    <xf numFmtId="164" fontId="7" fillId="5" borderId="3" xfId="1" applyFont="1" applyFill="1" applyBorder="1" applyAlignment="1" applyProtection="1">
      <alignment horizontal="left" wrapText="1"/>
    </xf>
    <xf numFmtId="164" fontId="8" fillId="5" borderId="4" xfId="1" applyFont="1" applyFill="1" applyBorder="1" applyAlignment="1" applyProtection="1"/>
    <xf numFmtId="164" fontId="8" fillId="5" borderId="4" xfId="1" applyFont="1" applyFill="1" applyBorder="1" applyAlignment="1" applyProtection="1">
      <alignment wrapText="1"/>
    </xf>
    <xf numFmtId="0" fontId="47" fillId="2" borderId="5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left"/>
    </xf>
    <xf numFmtId="0" fontId="5" fillId="5" borderId="3" xfId="0" applyFont="1" applyFill="1" applyBorder="1" applyAlignment="1">
      <alignment wrapText="1"/>
    </xf>
    <xf numFmtId="0" fontId="6" fillId="5" borderId="4" xfId="0" applyFont="1" applyFill="1" applyBorder="1" applyAlignment="1">
      <alignment horizontal="left" wrapText="1"/>
    </xf>
    <xf numFmtId="164" fontId="7" fillId="5" borderId="3" xfId="0" applyNumberFormat="1" applyFont="1" applyFill="1" applyBorder="1" applyAlignment="1">
      <alignment horizontal="left"/>
    </xf>
    <xf numFmtId="164" fontId="29" fillId="5" borderId="3" xfId="1" applyFont="1" applyFill="1" applyBorder="1" applyAlignment="1" applyProtection="1">
      <alignment horizontal="right"/>
    </xf>
    <xf numFmtId="164" fontId="8" fillId="5" borderId="4" xfId="1" applyFont="1" applyFill="1" applyBorder="1" applyAlignment="1" applyProtection="1">
      <alignment horizontal="center"/>
    </xf>
    <xf numFmtId="0" fontId="47" fillId="4" borderId="5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vertical="top" wrapText="1"/>
    </xf>
    <xf numFmtId="0" fontId="15" fillId="5" borderId="0" xfId="0" applyFont="1" applyFill="1" applyAlignment="1">
      <alignment vertical="top" wrapText="1"/>
    </xf>
    <xf numFmtId="0" fontId="2" fillId="5" borderId="0" xfId="0" applyFont="1" applyFill="1"/>
    <xf numFmtId="0" fontId="15" fillId="5" borderId="3" xfId="0" applyFont="1" applyFill="1" applyBorder="1" applyAlignment="1">
      <alignment horizontal="justify" vertical="top" wrapText="1"/>
    </xf>
    <xf numFmtId="164" fontId="28" fillId="5" borderId="3" xfId="0" applyNumberFormat="1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19" fillId="5" borderId="10" xfId="0" applyFont="1" applyFill="1" applyBorder="1" applyAlignment="1">
      <alignment vertical="top" wrapText="1"/>
    </xf>
    <xf numFmtId="0" fontId="37" fillId="5" borderId="0" xfId="0" applyFont="1" applyFill="1"/>
    <xf numFmtId="164" fontId="44" fillId="5" borderId="3" xfId="1" applyFont="1" applyFill="1" applyBorder="1"/>
    <xf numFmtId="164" fontId="28" fillId="5" borderId="3" xfId="1" applyFont="1" applyFill="1" applyBorder="1" applyAlignment="1" applyProtection="1">
      <alignment horizontal="right"/>
    </xf>
    <xf numFmtId="0" fontId="6" fillId="2" borderId="4" xfId="0" applyFont="1" applyFill="1" applyBorder="1" applyAlignment="1">
      <alignment horizontal="left" wrapText="1"/>
    </xf>
    <xf numFmtId="0" fontId="37" fillId="0" borderId="4" xfId="0" applyFont="1" applyBorder="1"/>
    <xf numFmtId="0" fontId="15" fillId="0" borderId="10" xfId="0" applyFont="1" applyBorder="1" applyAlignment="1">
      <alignment vertical="top" wrapText="1"/>
    </xf>
    <xf numFmtId="0" fontId="5" fillId="2" borderId="4" xfId="0" applyFont="1" applyFill="1" applyBorder="1" applyAlignment="1">
      <alignment horizontal="left" wrapText="1"/>
    </xf>
    <xf numFmtId="0" fontId="19" fillId="0" borderId="14" xfId="0" applyFont="1" applyBorder="1" applyAlignment="1">
      <alignment horizontal="justify" vertical="top" wrapText="1"/>
    </xf>
    <xf numFmtId="0" fontId="5" fillId="0" borderId="12" xfId="0" applyFont="1" applyBorder="1" applyAlignment="1">
      <alignment vertical="top" wrapText="1"/>
    </xf>
    <xf numFmtId="0" fontId="29" fillId="2" borderId="8" xfId="0" applyFont="1" applyFill="1" applyBorder="1" applyAlignment="1">
      <alignment horizontal="center"/>
    </xf>
    <xf numFmtId="0" fontId="19" fillId="0" borderId="13" xfId="0" applyFont="1" applyBorder="1" applyAlignment="1">
      <alignment vertical="top" wrapText="1"/>
    </xf>
    <xf numFmtId="0" fontId="19" fillId="0" borderId="3" xfId="0" applyFont="1" applyBorder="1" applyAlignment="1">
      <alignment horizontal="justify" vertical="top" wrapText="1"/>
    </xf>
    <xf numFmtId="0" fontId="29" fillId="2" borderId="15" xfId="0" applyFont="1" applyFill="1" applyBorder="1" applyAlignment="1">
      <alignment horizontal="center"/>
    </xf>
    <xf numFmtId="0" fontId="19" fillId="0" borderId="12" xfId="0" applyFont="1" applyBorder="1" applyAlignment="1">
      <alignment horizontal="justify" vertical="top" wrapText="1"/>
    </xf>
    <xf numFmtId="0" fontId="27" fillId="2" borderId="0" xfId="0" applyFont="1" applyFill="1" applyAlignment="1">
      <alignment wrapText="1"/>
    </xf>
    <xf numFmtId="0" fontId="6" fillId="2" borderId="4" xfId="0" applyFont="1" applyFill="1" applyBorder="1"/>
    <xf numFmtId="0" fontId="20" fillId="2" borderId="3" xfId="0" applyFont="1" applyFill="1" applyBorder="1" applyAlignment="1">
      <alignment wrapText="1"/>
    </xf>
    <xf numFmtId="0" fontId="15" fillId="0" borderId="3" xfId="0" applyFont="1" applyBorder="1" applyAlignment="1">
      <alignment vertical="top" wrapText="1"/>
    </xf>
    <xf numFmtId="0" fontId="22" fillId="0" borderId="3" xfId="0" applyFont="1" applyBorder="1"/>
    <xf numFmtId="164" fontId="48" fillId="0" borderId="5" xfId="0" applyNumberFormat="1" applyFont="1" applyBorder="1"/>
    <xf numFmtId="0" fontId="48" fillId="0" borderId="5" xfId="0" applyFont="1" applyBorder="1"/>
    <xf numFmtId="0" fontId="22" fillId="2" borderId="4" xfId="0" applyFont="1" applyFill="1" applyBorder="1" applyAlignment="1">
      <alignment horizontal="center" vertical="top"/>
    </xf>
    <xf numFmtId="0" fontId="48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5" xfId="1" applyNumberFormat="1" applyFont="1" applyFill="1" applyBorder="1" applyAlignment="1" applyProtection="1"/>
    <xf numFmtId="0" fontId="47" fillId="0" borderId="5" xfId="0" applyFont="1" applyBorder="1" applyAlignment="1">
      <alignment horizontal="center" wrapText="1"/>
    </xf>
    <xf numFmtId="164" fontId="4" fillId="2" borderId="4" xfId="0" applyNumberFormat="1" applyFont="1" applyFill="1" applyBorder="1"/>
    <xf numFmtId="0" fontId="49" fillId="0" borderId="5" xfId="0" applyFont="1" applyBorder="1"/>
    <xf numFmtId="0" fontId="34" fillId="2" borderId="4" xfId="0" applyFont="1" applyFill="1" applyBorder="1"/>
    <xf numFmtId="0" fontId="47" fillId="0" borderId="5" xfId="0" applyFont="1" applyBorder="1" applyAlignment="1">
      <alignment horizontal="center" vertical="center" wrapText="1"/>
    </xf>
    <xf numFmtId="164" fontId="5" fillId="2" borderId="3" xfId="1" applyFont="1" applyFill="1" applyBorder="1" applyAlignment="1" applyProtection="1">
      <alignment horizontal="center"/>
    </xf>
    <xf numFmtId="43" fontId="28" fillId="2" borderId="3" xfId="0" applyNumberFormat="1" applyFont="1" applyFill="1" applyBorder="1" applyAlignment="1">
      <alignment wrapText="1"/>
    </xf>
    <xf numFmtId="43" fontId="28" fillId="2" borderId="3" xfId="0" applyNumberFormat="1" applyFont="1" applyFill="1" applyBorder="1" applyAlignment="1">
      <alignment vertical="center" wrapText="1"/>
    </xf>
    <xf numFmtId="0" fontId="44" fillId="2" borderId="5" xfId="0" applyFont="1" applyFill="1" applyBorder="1" applyAlignment="1"/>
    <xf numFmtId="0" fontId="34" fillId="2" borderId="0" xfId="0" applyFont="1" applyFill="1" applyAlignment="1">
      <alignment wrapText="1"/>
    </xf>
    <xf numFmtId="0" fontId="34" fillId="2" borderId="4" xfId="0" applyFont="1" applyFill="1" applyBorder="1" applyAlignment="1">
      <alignment wrapText="1"/>
    </xf>
    <xf numFmtId="0" fontId="34" fillId="2" borderId="10" xfId="0" applyFont="1" applyFill="1" applyBorder="1" applyAlignment="1">
      <alignment vertical="top" wrapText="1"/>
    </xf>
    <xf numFmtId="0" fontId="34" fillId="2" borderId="1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 wrapText="1"/>
    </xf>
    <xf numFmtId="164" fontId="7" fillId="2" borderId="3" xfId="0" applyNumberFormat="1" applyFont="1" applyFill="1" applyBorder="1" applyAlignment="1">
      <alignment horizontal="center"/>
    </xf>
    <xf numFmtId="0" fontId="46" fillId="2" borderId="5" xfId="1" applyNumberFormat="1" applyFont="1" applyFill="1" applyBorder="1" applyAlignment="1" applyProtection="1"/>
    <xf numFmtId="0" fontId="15" fillId="2" borderId="4" xfId="0" applyFont="1" applyFill="1" applyBorder="1" applyAlignment="1">
      <alignment wrapText="1"/>
    </xf>
    <xf numFmtId="164" fontId="28" fillId="2" borderId="3" xfId="1" applyFont="1" applyFill="1" applyBorder="1"/>
    <xf numFmtId="0" fontId="15" fillId="2" borderId="7" xfId="0" applyFont="1" applyFill="1" applyBorder="1"/>
    <xf numFmtId="0" fontId="6" fillId="2" borderId="3" xfId="1" applyNumberFormat="1" applyFont="1" applyFill="1" applyBorder="1" applyAlignment="1">
      <alignment horizontal="center"/>
    </xf>
    <xf numFmtId="164" fontId="15" fillId="2" borderId="3" xfId="1" applyFont="1" applyFill="1" applyBorder="1" applyAlignment="1">
      <alignment wrapText="1"/>
    </xf>
    <xf numFmtId="164" fontId="15" fillId="2" borderId="4" xfId="1" applyFont="1" applyFill="1" applyBorder="1"/>
    <xf numFmtId="164" fontId="34" fillId="2" borderId="3" xfId="1" applyFont="1" applyFill="1" applyBorder="1"/>
    <xf numFmtId="0" fontId="15" fillId="2" borderId="3" xfId="1" applyNumberFormat="1" applyFont="1" applyFill="1" applyBorder="1" applyAlignment="1">
      <alignment horizontal="center"/>
    </xf>
    <xf numFmtId="164" fontId="19" fillId="0" borderId="3" xfId="1" applyFont="1" applyBorder="1" applyAlignment="1">
      <alignment horizontal="justify" vertical="top" wrapText="1"/>
    </xf>
    <xf numFmtId="0" fontId="44" fillId="2" borderId="5" xfId="0" applyFont="1" applyFill="1" applyBorder="1"/>
    <xf numFmtId="164" fontId="15" fillId="0" borderId="3" xfId="1" applyFont="1" applyBorder="1" applyAlignment="1">
      <alignment wrapText="1"/>
    </xf>
    <xf numFmtId="164" fontId="37" fillId="2" borderId="4" xfId="1" applyFont="1" applyFill="1" applyBorder="1"/>
    <xf numFmtId="0" fontId="44" fillId="0" borderId="5" xfId="0" applyFont="1" applyBorder="1"/>
    <xf numFmtId="164" fontId="15" fillId="0" borderId="3" xfId="1" applyFont="1" applyBorder="1" applyAlignment="1">
      <alignment vertical="top" wrapText="1"/>
    </xf>
    <xf numFmtId="0" fontId="15" fillId="0" borderId="3" xfId="1" applyNumberFormat="1" applyFont="1" applyBorder="1" applyAlignment="1">
      <alignment horizontal="center"/>
    </xf>
    <xf numFmtId="164" fontId="37" fillId="0" borderId="4" xfId="1" applyFont="1" applyBorder="1"/>
    <xf numFmtId="164" fontId="34" fillId="0" borderId="3" xfId="1" applyFont="1" applyBorder="1"/>
    <xf numFmtId="164" fontId="44" fillId="0" borderId="3" xfId="1" applyFont="1" applyBorder="1"/>
    <xf numFmtId="164" fontId="37" fillId="0" borderId="3" xfId="1" applyFont="1" applyBorder="1"/>
    <xf numFmtId="164" fontId="28" fillId="0" borderId="3" xfId="1" applyFont="1" applyBorder="1"/>
    <xf numFmtId="164" fontId="37" fillId="0" borderId="3" xfId="0" applyNumberFormat="1" applyFont="1" applyBorder="1"/>
    <xf numFmtId="0" fontId="37" fillId="0" borderId="3" xfId="0" applyFont="1" applyBorder="1"/>
    <xf numFmtId="164" fontId="50" fillId="0" borderId="3" xfId="1" applyFont="1" applyBorder="1"/>
    <xf numFmtId="164" fontId="2" fillId="0" borderId="3" xfId="1" applyFont="1" applyBorder="1"/>
    <xf numFmtId="164" fontId="44" fillId="0" borderId="3" xfId="0" applyNumberFormat="1" applyFont="1" applyBorder="1"/>
    <xf numFmtId="0" fontId="9" fillId="2" borderId="0" xfId="0" applyFont="1" applyFill="1"/>
    <xf numFmtId="0" fontId="9" fillId="0" borderId="0" xfId="0" applyFont="1"/>
    <xf numFmtId="0" fontId="51" fillId="2" borderId="3" xfId="0" applyFont="1" applyFill="1" applyBorder="1" applyAlignment="1">
      <alignment horizontal="center" vertical="center"/>
    </xf>
    <xf numFmtId="0" fontId="51" fillId="0" borderId="3" xfId="0" applyFont="1" applyBorder="1" applyAlignment="1">
      <alignment vertical="center"/>
    </xf>
    <xf numFmtId="164" fontId="52" fillId="0" borderId="3" xfId="0" applyNumberFormat="1" applyFont="1" applyBorder="1"/>
    <xf numFmtId="164" fontId="53" fillId="0" borderId="3" xfId="0" applyNumberFormat="1" applyFont="1" applyBorder="1"/>
    <xf numFmtId="0" fontId="15" fillId="0" borderId="3" xfId="0" applyFont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15" fillId="2" borderId="12" xfId="0" applyFont="1" applyFill="1" applyBorder="1" applyAlignment="1">
      <alignment horizontal="justify" vertical="top" wrapText="1"/>
    </xf>
    <xf numFmtId="0" fontId="47" fillId="2" borderId="5" xfId="0" applyFont="1" applyFill="1" applyBorder="1" applyAlignment="1">
      <alignment horizontal="center" vertical="center" wrapText="1"/>
    </xf>
    <xf numFmtId="0" fontId="44" fillId="0" borderId="4" xfId="0" applyFont="1" applyBorder="1"/>
    <xf numFmtId="0" fontId="18" fillId="0" borderId="3" xfId="0" applyFont="1" applyBorder="1" applyAlignment="1"/>
    <xf numFmtId="0" fontId="56" fillId="2" borderId="3" xfId="0" applyFont="1" applyFill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56" fillId="0" borderId="3" xfId="1" applyNumberFormat="1" applyFont="1" applyFill="1" applyBorder="1" applyAlignment="1" applyProtection="1">
      <alignment horizontal="center" vertical="center"/>
    </xf>
    <xf numFmtId="0" fontId="56" fillId="0" borderId="3" xfId="1" applyNumberFormat="1" applyFont="1" applyFill="1" applyBorder="1" applyAlignment="1" applyProtection="1">
      <alignment vertical="center" wrapText="1"/>
    </xf>
    <xf numFmtId="0" fontId="57" fillId="2" borderId="3" xfId="0" applyFont="1" applyFill="1" applyBorder="1" applyAlignment="1">
      <alignment horizontal="center" vertical="center"/>
    </xf>
    <xf numFmtId="0" fontId="57" fillId="0" borderId="3" xfId="0" applyFont="1" applyBorder="1" applyAlignment="1">
      <alignment vertical="center"/>
    </xf>
    <xf numFmtId="0" fontId="58" fillId="0" borderId="3" xfId="0" applyFont="1" applyBorder="1"/>
    <xf numFmtId="0" fontId="15" fillId="0" borderId="3" xfId="0" applyFont="1" applyBorder="1" applyAlignment="1">
      <alignment horizontal="center"/>
    </xf>
    <xf numFmtId="164" fontId="59" fillId="0" borderId="3" xfId="0" applyNumberFormat="1" applyFont="1" applyBorder="1"/>
    <xf numFmtId="164" fontId="5" fillId="0" borderId="3" xfId="1" applyFont="1" applyFill="1" applyBorder="1" applyAlignment="1" applyProtection="1">
      <alignment vertical="center"/>
    </xf>
    <xf numFmtId="164" fontId="5" fillId="0" borderId="3" xfId="0" applyNumberFormat="1" applyFont="1" applyBorder="1" applyAlignment="1">
      <alignment horizontal="center"/>
    </xf>
    <xf numFmtId="0" fontId="51" fillId="0" borderId="3" xfId="0" applyFont="1" applyBorder="1" applyAlignment="1">
      <alignment vertical="center" wrapText="1"/>
    </xf>
    <xf numFmtId="164" fontId="5" fillId="0" borderId="3" xfId="1" applyFont="1" applyFill="1" applyBorder="1" applyAlignment="1" applyProtection="1">
      <alignment horizontal="center" vertical="center"/>
    </xf>
    <xf numFmtId="0" fontId="56" fillId="0" borderId="3" xfId="0" applyFont="1" applyBorder="1" applyAlignment="1">
      <alignment vertical="center"/>
    </xf>
    <xf numFmtId="164" fontId="52" fillId="0" borderId="3" xfId="1" applyFont="1" applyFill="1" applyBorder="1" applyAlignment="1" applyProtection="1">
      <alignment horizontal="right" vertical="center"/>
    </xf>
    <xf numFmtId="164" fontId="60" fillId="0" borderId="3" xfId="0" applyNumberFormat="1" applyFont="1" applyBorder="1"/>
    <xf numFmtId="0" fontId="51" fillId="0" borderId="3" xfId="0" applyFont="1" applyBorder="1" applyAlignment="1">
      <alignment horizontal="left" vertical="center" wrapText="1"/>
    </xf>
    <xf numFmtId="0" fontId="51" fillId="2" borderId="3" xfId="0" applyFont="1" applyFill="1" applyBorder="1" applyAlignment="1">
      <alignment vertical="center" wrapText="1"/>
    </xf>
    <xf numFmtId="164" fontId="59" fillId="2" borderId="3" xfId="0" applyNumberFormat="1" applyFont="1" applyFill="1" applyBorder="1"/>
    <xf numFmtId="164" fontId="9" fillId="2" borderId="3" xfId="1" applyFont="1" applyFill="1" applyBorder="1"/>
    <xf numFmtId="164" fontId="9" fillId="2" borderId="3" xfId="0" applyNumberFormat="1" applyFont="1" applyFill="1" applyBorder="1"/>
    <xf numFmtId="164" fontId="9" fillId="0" borderId="3" xfId="0" applyNumberFormat="1" applyFont="1" applyBorder="1"/>
    <xf numFmtId="0" fontId="61" fillId="2" borderId="3" xfId="0" applyFont="1" applyFill="1" applyBorder="1" applyAlignment="1">
      <alignment vertical="center"/>
    </xf>
    <xf numFmtId="0" fontId="56" fillId="0" borderId="3" xfId="0" applyFont="1" applyBorder="1" applyAlignment="1">
      <alignment vertical="center" wrapText="1"/>
    </xf>
    <xf numFmtId="43" fontId="52" fillId="0" borderId="3" xfId="0" applyNumberFormat="1" applyFont="1" applyBorder="1" applyAlignment="1">
      <alignment horizontal="right" vertical="center"/>
    </xf>
    <xf numFmtId="0" fontId="57" fillId="0" borderId="3" xfId="0" applyFont="1" applyBorder="1" applyAlignment="1">
      <alignment vertical="center" wrapText="1"/>
    </xf>
    <xf numFmtId="0" fontId="9" fillId="0" borderId="3" xfId="0" applyFont="1" applyBorder="1"/>
    <xf numFmtId="164" fontId="9" fillId="0" borderId="3" xfId="1" applyFont="1" applyBorder="1"/>
    <xf numFmtId="0" fontId="62" fillId="2" borderId="3" xfId="0" applyFont="1" applyFill="1" applyBorder="1"/>
    <xf numFmtId="164" fontId="7" fillId="0" borderId="3" xfId="1" applyFont="1" applyFill="1" applyBorder="1" applyAlignment="1" applyProtection="1">
      <alignment horizontal="right"/>
    </xf>
    <xf numFmtId="0" fontId="58" fillId="2" borderId="3" xfId="0" applyFont="1" applyFill="1" applyBorder="1"/>
    <xf numFmtId="0" fontId="9" fillId="0" borderId="3" xfId="0" applyFont="1" applyBorder="1" applyAlignment="1">
      <alignment vertical="center"/>
    </xf>
    <xf numFmtId="0" fontId="63" fillId="2" borderId="3" xfId="0" applyFont="1" applyFill="1" applyBorder="1" applyAlignment="1">
      <alignment vertical="center"/>
    </xf>
    <xf numFmtId="0" fontId="64" fillId="2" borderId="3" xfId="0" applyFont="1" applyFill="1" applyBorder="1"/>
    <xf numFmtId="164" fontId="65" fillId="0" borderId="3" xfId="0" applyNumberFormat="1" applyFont="1" applyBorder="1"/>
    <xf numFmtId="164" fontId="64" fillId="0" borderId="3" xfId="0" applyNumberFormat="1" applyFont="1" applyBorder="1"/>
    <xf numFmtId="0" fontId="9" fillId="2" borderId="3" xfId="0" applyFont="1" applyFill="1" applyBorder="1" applyAlignment="1">
      <alignment vertical="center"/>
    </xf>
    <xf numFmtId="0" fontId="5" fillId="0" borderId="3" xfId="0" applyFont="1" applyBorder="1" applyAlignment="1">
      <alignment wrapText="1"/>
    </xf>
    <xf numFmtId="164" fontId="9" fillId="2" borderId="3" xfId="1" applyFont="1" applyFill="1" applyBorder="1" applyAlignment="1">
      <alignment vertical="center"/>
    </xf>
    <xf numFmtId="0" fontId="5" fillId="0" borderId="3" xfId="0" applyFont="1" applyBorder="1"/>
    <xf numFmtId="164" fontId="5" fillId="0" borderId="3" xfId="1" applyFont="1" applyFill="1" applyBorder="1" applyAlignment="1">
      <alignment vertical="center"/>
    </xf>
    <xf numFmtId="0" fontId="5" fillId="0" borderId="3" xfId="0" applyFont="1" applyBorder="1" applyAlignment="1">
      <alignment horizontal="left" wrapText="1"/>
    </xf>
    <xf numFmtId="0" fontId="6" fillId="0" borderId="3" xfId="0" applyFont="1" applyBorder="1"/>
    <xf numFmtId="164" fontId="7" fillId="0" borderId="3" xfId="0" applyNumberFormat="1" applyFont="1" applyBorder="1"/>
    <xf numFmtId="0" fontId="10" fillId="0" borderId="3" xfId="0" applyFont="1" applyBorder="1"/>
    <xf numFmtId="0" fontId="15" fillId="0" borderId="3" xfId="0" applyFont="1" applyBorder="1"/>
    <xf numFmtId="0" fontId="12" fillId="0" borderId="3" xfId="0" applyFont="1" applyBorder="1"/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31" fillId="2" borderId="3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48" fillId="2" borderId="3" xfId="0" applyFont="1" applyFill="1" applyBorder="1" applyAlignment="1">
      <alignment horizontal="left" wrapText="1"/>
    </xf>
    <xf numFmtId="0" fontId="48" fillId="2" borderId="4" xfId="0" applyFont="1" applyFill="1" applyBorder="1" applyAlignment="1">
      <alignment horizontal="left" wrapText="1"/>
    </xf>
    <xf numFmtId="0" fontId="18" fillId="2" borderId="4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48" fillId="2" borderId="3" xfId="0" applyFont="1" applyFill="1" applyBorder="1" applyAlignment="1">
      <alignment horizontal="center"/>
    </xf>
    <xf numFmtId="0" fontId="48" fillId="2" borderId="4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wrapText="1"/>
    </xf>
    <xf numFmtId="0" fontId="27" fillId="2" borderId="7" xfId="0" applyFont="1" applyFill="1" applyBorder="1" applyAlignment="1">
      <alignment horizontal="center" wrapText="1"/>
    </xf>
    <xf numFmtId="0" fontId="27" fillId="2" borderId="3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/>
    </xf>
    <xf numFmtId="0" fontId="49" fillId="2" borderId="4" xfId="0" applyFont="1" applyFill="1" applyBorder="1" applyAlignment="1">
      <alignment horizontal="center"/>
    </xf>
    <xf numFmtId="0" fontId="49" fillId="2" borderId="7" xfId="0" applyFont="1" applyFill="1" applyBorder="1" applyAlignment="1">
      <alignment horizontal="center"/>
    </xf>
    <xf numFmtId="0" fontId="49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 wrapText="1"/>
    </xf>
    <xf numFmtId="0" fontId="31" fillId="2" borderId="7" xfId="0" applyFont="1" applyFill="1" applyBorder="1" applyAlignment="1">
      <alignment horizontal="center"/>
    </xf>
    <xf numFmtId="0" fontId="31" fillId="2" borderId="5" xfId="0" applyFont="1" applyFill="1" applyBorder="1" applyAlignment="1">
      <alignment horizontal="center"/>
    </xf>
    <xf numFmtId="0" fontId="31" fillId="3" borderId="4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/>
    </xf>
    <xf numFmtId="0" fontId="31" fillId="3" borderId="5" xfId="0" applyFont="1" applyFill="1" applyBorder="1" applyAlignment="1">
      <alignment horizontal="center"/>
    </xf>
    <xf numFmtId="0" fontId="40" fillId="2" borderId="4" xfId="0" applyFont="1" applyFill="1" applyBorder="1" applyAlignment="1">
      <alignment horizontal="center"/>
    </xf>
    <xf numFmtId="0" fontId="40" fillId="2" borderId="7" xfId="0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/>
    </xf>
    <xf numFmtId="0" fontId="41" fillId="2" borderId="4" xfId="0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1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7" fillId="2" borderId="5" xfId="0" applyFont="1" applyFill="1" applyBorder="1" applyAlignment="1">
      <alignment horizontal="center" wrapText="1"/>
    </xf>
    <xf numFmtId="0" fontId="33" fillId="2" borderId="4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35" fillId="2" borderId="3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view="pageLayout" zoomScaleNormal="100" workbookViewId="0">
      <selection activeCell="E79" sqref="E79"/>
    </sheetView>
  </sheetViews>
  <sheetFormatPr defaultColWidth="9.109375" defaultRowHeight="24.6" customHeight="1"/>
  <cols>
    <col min="1" max="1" width="19" style="394" customWidth="1"/>
    <col min="2" max="2" width="39.44140625" style="394" customWidth="1"/>
    <col min="3" max="3" width="23.44140625" style="394" customWidth="1"/>
    <col min="4" max="4" width="23" style="394" customWidth="1"/>
    <col min="5" max="5" width="15.5546875" style="394" customWidth="1"/>
    <col min="6" max="16384" width="9.109375" style="394"/>
  </cols>
  <sheetData>
    <row r="1" spans="1:5" ht="24.6" customHeight="1">
      <c r="A1" s="452" t="s">
        <v>0</v>
      </c>
      <c r="B1" s="453"/>
      <c r="C1" s="454"/>
      <c r="D1" s="404"/>
      <c r="E1" s="404"/>
    </row>
    <row r="2" spans="1:5" ht="24.6" customHeight="1">
      <c r="A2" s="452" t="s">
        <v>1</v>
      </c>
      <c r="B2" s="453"/>
      <c r="C2" s="454"/>
      <c r="D2" s="404"/>
      <c r="E2" s="404"/>
    </row>
    <row r="3" spans="1:5" ht="40.200000000000003" customHeight="1">
      <c r="A3" s="405" t="s">
        <v>2</v>
      </c>
      <c r="B3" s="406" t="s">
        <v>3</v>
      </c>
      <c r="C3" s="407" t="s">
        <v>568</v>
      </c>
      <c r="D3" s="408" t="s">
        <v>566</v>
      </c>
      <c r="E3" s="408" t="s">
        <v>567</v>
      </c>
    </row>
    <row r="4" spans="1:5" ht="24.6" customHeight="1">
      <c r="A4" s="409">
        <v>1413000</v>
      </c>
      <c r="B4" s="410" t="s">
        <v>4</v>
      </c>
      <c r="C4" s="411"/>
      <c r="D4" s="412"/>
      <c r="E4" s="412"/>
    </row>
    <row r="5" spans="1:5" ht="24.6" customHeight="1">
      <c r="A5" s="395">
        <v>1413001</v>
      </c>
      <c r="B5" s="396" t="s">
        <v>5</v>
      </c>
      <c r="C5" s="413">
        <v>764000</v>
      </c>
      <c r="D5" s="414">
        <v>144568</v>
      </c>
      <c r="E5" s="415">
        <f>D5/C5*100</f>
        <v>18.922513089005236</v>
      </c>
    </row>
    <row r="6" spans="1:5" ht="24.6" customHeight="1">
      <c r="A6" s="395">
        <v>1413002</v>
      </c>
      <c r="B6" s="416" t="s">
        <v>6</v>
      </c>
      <c r="C6" s="413">
        <v>20000</v>
      </c>
      <c r="D6" s="417">
        <v>25700</v>
      </c>
      <c r="E6" s="415">
        <f t="shared" ref="E6:E69" si="0">D6/C6*100</f>
        <v>128.5</v>
      </c>
    </row>
    <row r="7" spans="1:5" ht="24.6" customHeight="1">
      <c r="A7" s="395"/>
      <c r="B7" s="418" t="s">
        <v>7</v>
      </c>
      <c r="C7" s="419">
        <f>SUM(C5:C6)</f>
        <v>784000</v>
      </c>
      <c r="D7" s="419">
        <f t="shared" ref="D7:E7" si="1">SUM(D5:D6)</f>
        <v>170268</v>
      </c>
      <c r="E7" s="419">
        <f t="shared" si="1"/>
        <v>147.42251308900524</v>
      </c>
    </row>
    <row r="8" spans="1:5" ht="24.6" customHeight="1">
      <c r="A8" s="409">
        <v>1415000</v>
      </c>
      <c r="B8" s="410" t="s">
        <v>8</v>
      </c>
      <c r="C8" s="413"/>
      <c r="D8" s="417"/>
      <c r="E8" s="415"/>
    </row>
    <row r="9" spans="1:5" ht="24.6" customHeight="1">
      <c r="A9" s="395">
        <v>1415013</v>
      </c>
      <c r="B9" s="396" t="s">
        <v>9</v>
      </c>
      <c r="C9" s="413">
        <v>20840</v>
      </c>
      <c r="D9" s="417">
        <v>4500</v>
      </c>
      <c r="E9" s="415">
        <f t="shared" si="0"/>
        <v>21.593090211132438</v>
      </c>
    </row>
    <row r="10" spans="1:5" ht="24.6" customHeight="1">
      <c r="A10" s="395">
        <v>1415031</v>
      </c>
      <c r="B10" s="416" t="s">
        <v>10</v>
      </c>
      <c r="C10" s="413">
        <v>3160</v>
      </c>
      <c r="D10" s="417">
        <v>0</v>
      </c>
      <c r="E10" s="415">
        <f t="shared" si="0"/>
        <v>0</v>
      </c>
    </row>
    <row r="11" spans="1:5" ht="24.6" customHeight="1">
      <c r="A11" s="395">
        <v>1415052</v>
      </c>
      <c r="B11" s="416" t="s">
        <v>11</v>
      </c>
      <c r="C11" s="413">
        <v>1100000</v>
      </c>
      <c r="D11" s="417">
        <v>23528</v>
      </c>
      <c r="E11" s="415">
        <f t="shared" si="0"/>
        <v>2.1389090909090909</v>
      </c>
    </row>
    <row r="12" spans="1:5" ht="24.6" customHeight="1">
      <c r="A12" s="395"/>
      <c r="B12" s="418" t="s">
        <v>7</v>
      </c>
      <c r="C12" s="419">
        <f>SUM(C9:C11)</f>
        <v>1124000</v>
      </c>
      <c r="D12" s="419">
        <f t="shared" ref="D12:E12" si="2">SUM(D9:D11)</f>
        <v>28028</v>
      </c>
      <c r="E12" s="419">
        <f t="shared" si="2"/>
        <v>23.73199930204153</v>
      </c>
    </row>
    <row r="13" spans="1:5" ht="24.6" customHeight="1">
      <c r="A13" s="409">
        <v>1422000</v>
      </c>
      <c r="B13" s="410" t="s">
        <v>12</v>
      </c>
      <c r="C13" s="413"/>
      <c r="D13" s="417"/>
      <c r="E13" s="415"/>
    </row>
    <row r="14" spans="1:5" ht="24.6" customHeight="1">
      <c r="A14" s="395">
        <v>1422001</v>
      </c>
      <c r="B14" s="416" t="s">
        <v>13</v>
      </c>
      <c r="C14" s="413">
        <v>2000</v>
      </c>
      <c r="D14" s="417">
        <v>900</v>
      </c>
      <c r="E14" s="415">
        <f t="shared" si="0"/>
        <v>45</v>
      </c>
    </row>
    <row r="15" spans="1:5" ht="24.6" customHeight="1">
      <c r="A15" s="395">
        <v>1422002</v>
      </c>
      <c r="B15" s="416" t="s">
        <v>14</v>
      </c>
      <c r="C15" s="413">
        <v>1000</v>
      </c>
      <c r="D15" s="417">
        <v>0</v>
      </c>
      <c r="E15" s="415">
        <f t="shared" si="0"/>
        <v>0</v>
      </c>
    </row>
    <row r="16" spans="1:5" ht="24.6" customHeight="1">
      <c r="A16" s="395">
        <v>1422005</v>
      </c>
      <c r="B16" s="416" t="s">
        <v>15</v>
      </c>
      <c r="C16" s="413">
        <v>300000</v>
      </c>
      <c r="D16" s="417">
        <v>88166.67</v>
      </c>
      <c r="E16" s="415">
        <f t="shared" si="0"/>
        <v>29.38889</v>
      </c>
    </row>
    <row r="17" spans="1:5" ht="24.6" customHeight="1">
      <c r="A17" s="395">
        <v>1422006</v>
      </c>
      <c r="B17" s="416" t="s">
        <v>16</v>
      </c>
      <c r="C17" s="420">
        <v>5000</v>
      </c>
      <c r="D17" s="417">
        <v>0</v>
      </c>
      <c r="E17" s="415">
        <f t="shared" si="0"/>
        <v>0</v>
      </c>
    </row>
    <row r="18" spans="1:5" ht="24.6" customHeight="1">
      <c r="A18" s="395">
        <v>1422007</v>
      </c>
      <c r="B18" s="416" t="s">
        <v>17</v>
      </c>
      <c r="C18" s="420">
        <v>3500</v>
      </c>
      <c r="D18" s="417">
        <v>0</v>
      </c>
      <c r="E18" s="415">
        <f t="shared" si="0"/>
        <v>0</v>
      </c>
    </row>
    <row r="19" spans="1:5" ht="24.6" customHeight="1">
      <c r="A19" s="395">
        <v>1422009</v>
      </c>
      <c r="B19" s="421" t="s">
        <v>18</v>
      </c>
      <c r="C19" s="413">
        <v>4000</v>
      </c>
      <c r="D19" s="417">
        <v>0</v>
      </c>
      <c r="E19" s="415">
        <f t="shared" si="0"/>
        <v>0</v>
      </c>
    </row>
    <row r="20" spans="1:5" ht="24.6" customHeight="1">
      <c r="A20" s="395">
        <v>1422010</v>
      </c>
      <c r="B20" s="416" t="s">
        <v>19</v>
      </c>
      <c r="C20" s="413">
        <v>50000</v>
      </c>
      <c r="D20" s="417">
        <v>50</v>
      </c>
      <c r="E20" s="415">
        <f t="shared" si="0"/>
        <v>0.1</v>
      </c>
    </row>
    <row r="21" spans="1:5" ht="24.6" customHeight="1">
      <c r="A21" s="395">
        <v>1422011</v>
      </c>
      <c r="B21" s="396" t="s">
        <v>20</v>
      </c>
      <c r="C21" s="413">
        <v>15000</v>
      </c>
      <c r="D21" s="417">
        <v>2904</v>
      </c>
      <c r="E21" s="415">
        <f t="shared" si="0"/>
        <v>19.36</v>
      </c>
    </row>
    <row r="22" spans="1:5" ht="24.6" customHeight="1">
      <c r="A22" s="395">
        <v>1422012</v>
      </c>
      <c r="B22" s="416" t="s">
        <v>21</v>
      </c>
      <c r="C22" s="413">
        <v>10000</v>
      </c>
      <c r="D22" s="417">
        <v>890</v>
      </c>
      <c r="E22" s="415">
        <f t="shared" si="0"/>
        <v>8.9</v>
      </c>
    </row>
    <row r="23" spans="1:5" ht="24.6" customHeight="1">
      <c r="A23" s="395">
        <v>1422013</v>
      </c>
      <c r="B23" s="416" t="s">
        <v>22</v>
      </c>
      <c r="C23" s="413">
        <v>3000</v>
      </c>
      <c r="D23" s="417">
        <v>0</v>
      </c>
      <c r="E23" s="415">
        <f t="shared" si="0"/>
        <v>0</v>
      </c>
    </row>
    <row r="24" spans="1:5" ht="24.6" customHeight="1">
      <c r="A24" s="395">
        <v>1422015</v>
      </c>
      <c r="B24" s="396" t="s">
        <v>23</v>
      </c>
      <c r="C24" s="413">
        <v>15000</v>
      </c>
      <c r="D24" s="417">
        <v>2599</v>
      </c>
      <c r="E24" s="415">
        <f t="shared" si="0"/>
        <v>17.326666666666668</v>
      </c>
    </row>
    <row r="25" spans="1:5" ht="24.6" customHeight="1">
      <c r="A25" s="395">
        <v>1422016</v>
      </c>
      <c r="B25" s="396" t="s">
        <v>24</v>
      </c>
      <c r="C25" s="413">
        <v>6000</v>
      </c>
      <c r="D25" s="417">
        <v>660</v>
      </c>
      <c r="E25" s="415">
        <f t="shared" si="0"/>
        <v>11</v>
      </c>
    </row>
    <row r="26" spans="1:5" ht="24.6" customHeight="1">
      <c r="A26" s="395">
        <v>1422017</v>
      </c>
      <c r="B26" s="396" t="s">
        <v>25</v>
      </c>
      <c r="C26" s="413">
        <v>10000</v>
      </c>
      <c r="D26" s="417">
        <v>0</v>
      </c>
      <c r="E26" s="415">
        <f t="shared" si="0"/>
        <v>0</v>
      </c>
    </row>
    <row r="27" spans="1:5" ht="24.6" customHeight="1">
      <c r="A27" s="395">
        <v>1422018</v>
      </c>
      <c r="B27" s="416" t="s">
        <v>26</v>
      </c>
      <c r="C27" s="413">
        <v>10000</v>
      </c>
      <c r="D27" s="417">
        <v>3720</v>
      </c>
      <c r="E27" s="415">
        <f t="shared" si="0"/>
        <v>37.200000000000003</v>
      </c>
    </row>
    <row r="28" spans="1:5" ht="24.6" customHeight="1">
      <c r="A28" s="395">
        <v>1422019</v>
      </c>
      <c r="B28" s="416" t="s">
        <v>27</v>
      </c>
      <c r="C28" s="413">
        <v>3000</v>
      </c>
      <c r="D28" s="417">
        <v>0</v>
      </c>
      <c r="E28" s="415">
        <f t="shared" si="0"/>
        <v>0</v>
      </c>
    </row>
    <row r="29" spans="1:5" ht="24.6" customHeight="1">
      <c r="A29" s="395">
        <v>1422020</v>
      </c>
      <c r="B29" s="416" t="s">
        <v>28</v>
      </c>
      <c r="C29" s="413">
        <v>3000</v>
      </c>
      <c r="D29" s="417">
        <v>2583</v>
      </c>
      <c r="E29" s="415">
        <f t="shared" si="0"/>
        <v>86.1</v>
      </c>
    </row>
    <row r="30" spans="1:5" ht="24.6" customHeight="1">
      <c r="A30" s="395">
        <v>1422022</v>
      </c>
      <c r="B30" s="416" t="s">
        <v>29</v>
      </c>
      <c r="C30" s="413">
        <v>1000</v>
      </c>
      <c r="D30" s="417">
        <v>0</v>
      </c>
      <c r="E30" s="415">
        <f t="shared" si="0"/>
        <v>0</v>
      </c>
    </row>
    <row r="31" spans="1:5" ht="24.6" customHeight="1">
      <c r="A31" s="395">
        <v>1422023</v>
      </c>
      <c r="B31" s="416" t="s">
        <v>30</v>
      </c>
      <c r="C31" s="413">
        <v>5000</v>
      </c>
      <c r="D31" s="417">
        <v>0</v>
      </c>
      <c r="E31" s="415">
        <f t="shared" si="0"/>
        <v>0</v>
      </c>
    </row>
    <row r="32" spans="1:5" ht="24.6" customHeight="1">
      <c r="A32" s="395">
        <v>1422029</v>
      </c>
      <c r="B32" s="416" t="s">
        <v>31</v>
      </c>
      <c r="C32" s="413">
        <v>500</v>
      </c>
      <c r="D32" s="417">
        <v>0</v>
      </c>
      <c r="E32" s="415">
        <f t="shared" si="0"/>
        <v>0</v>
      </c>
    </row>
    <row r="33" spans="1:5" ht="24.6" customHeight="1">
      <c r="A33" s="395">
        <v>1422030</v>
      </c>
      <c r="B33" s="416" t="s">
        <v>32</v>
      </c>
      <c r="C33" s="413">
        <v>2000</v>
      </c>
      <c r="D33" s="417">
        <v>0</v>
      </c>
      <c r="E33" s="415">
        <f t="shared" si="0"/>
        <v>0</v>
      </c>
    </row>
    <row r="34" spans="1:5" ht="24.6" customHeight="1">
      <c r="A34" s="395">
        <v>1422033</v>
      </c>
      <c r="B34" s="416" t="s">
        <v>33</v>
      </c>
      <c r="C34" s="413">
        <v>30000</v>
      </c>
      <c r="D34" s="417">
        <v>12634</v>
      </c>
      <c r="E34" s="415">
        <f t="shared" si="0"/>
        <v>42.113333333333337</v>
      </c>
    </row>
    <row r="35" spans="1:5" ht="24.6" customHeight="1">
      <c r="A35" s="395">
        <v>1422038</v>
      </c>
      <c r="B35" s="416" t="s">
        <v>34</v>
      </c>
      <c r="C35" s="413">
        <v>7000</v>
      </c>
      <c r="D35" s="417">
        <v>1565</v>
      </c>
      <c r="E35" s="415">
        <f t="shared" si="0"/>
        <v>22.357142857142858</v>
      </c>
    </row>
    <row r="36" spans="1:5" ht="24.6" customHeight="1">
      <c r="A36" s="395">
        <v>1422040</v>
      </c>
      <c r="B36" s="416" t="s">
        <v>35</v>
      </c>
      <c r="C36" s="413">
        <v>10000</v>
      </c>
      <c r="D36" s="417">
        <v>1500</v>
      </c>
      <c r="E36" s="415">
        <f t="shared" si="0"/>
        <v>15</v>
      </c>
    </row>
    <row r="37" spans="1:5" ht="24.6" customHeight="1">
      <c r="A37" s="395">
        <v>1422044</v>
      </c>
      <c r="B37" s="416" t="s">
        <v>36</v>
      </c>
      <c r="C37" s="413">
        <v>10000</v>
      </c>
      <c r="D37" s="417">
        <v>400</v>
      </c>
      <c r="E37" s="415">
        <f t="shared" si="0"/>
        <v>4</v>
      </c>
    </row>
    <row r="38" spans="1:5" ht="24.6" customHeight="1">
      <c r="A38" s="395">
        <v>1422047</v>
      </c>
      <c r="B38" s="416" t="s">
        <v>37</v>
      </c>
      <c r="C38" s="413">
        <v>100</v>
      </c>
      <c r="D38" s="417">
        <v>0</v>
      </c>
      <c r="E38" s="415">
        <f t="shared" si="0"/>
        <v>0</v>
      </c>
    </row>
    <row r="39" spans="1:5" ht="24.6" customHeight="1">
      <c r="A39" s="395">
        <v>1422055</v>
      </c>
      <c r="B39" s="416" t="s">
        <v>38</v>
      </c>
      <c r="C39" s="413">
        <v>1000</v>
      </c>
      <c r="D39" s="417">
        <v>0</v>
      </c>
      <c r="E39" s="415">
        <f t="shared" si="0"/>
        <v>0</v>
      </c>
    </row>
    <row r="40" spans="1:5" ht="24.6" customHeight="1">
      <c r="A40" s="395">
        <v>1422057</v>
      </c>
      <c r="B40" s="416" t="s">
        <v>39</v>
      </c>
      <c r="C40" s="413">
        <v>7500</v>
      </c>
      <c r="D40" s="417">
        <v>0</v>
      </c>
      <c r="E40" s="415">
        <f t="shared" si="0"/>
        <v>0</v>
      </c>
    </row>
    <row r="41" spans="1:5" s="393" customFormat="1" ht="24.6" customHeight="1">
      <c r="A41" s="395">
        <v>1422066</v>
      </c>
      <c r="B41" s="422" t="s">
        <v>40</v>
      </c>
      <c r="C41" s="423">
        <v>100</v>
      </c>
      <c r="D41" s="238">
        <v>0</v>
      </c>
      <c r="E41" s="415">
        <f t="shared" si="0"/>
        <v>0</v>
      </c>
    </row>
    <row r="42" spans="1:5" s="393" customFormat="1" ht="24.6" customHeight="1">
      <c r="A42" s="395">
        <v>1422067</v>
      </c>
      <c r="B42" s="422" t="s">
        <v>41</v>
      </c>
      <c r="C42" s="423">
        <v>4000</v>
      </c>
      <c r="D42" s="238">
        <v>0</v>
      </c>
      <c r="E42" s="415">
        <f t="shared" si="0"/>
        <v>0</v>
      </c>
    </row>
    <row r="43" spans="1:5" s="393" customFormat="1" ht="24.6" customHeight="1">
      <c r="A43" s="395">
        <v>1422151</v>
      </c>
      <c r="B43" s="422" t="s">
        <v>42</v>
      </c>
      <c r="C43" s="423">
        <v>500</v>
      </c>
      <c r="D43" s="238">
        <v>0</v>
      </c>
      <c r="E43" s="415">
        <f t="shared" si="0"/>
        <v>0</v>
      </c>
    </row>
    <row r="44" spans="1:5" s="393" customFormat="1" ht="24.6" customHeight="1">
      <c r="A44" s="395">
        <v>1422153</v>
      </c>
      <c r="B44" s="422" t="s">
        <v>43</v>
      </c>
      <c r="C44" s="423">
        <v>647000</v>
      </c>
      <c r="D44" s="424">
        <v>197565</v>
      </c>
      <c r="E44" s="415">
        <f t="shared" si="0"/>
        <v>30.535548686244201</v>
      </c>
    </row>
    <row r="45" spans="1:5" s="393" customFormat="1" ht="24.6" customHeight="1">
      <c r="A45" s="395">
        <v>1422154</v>
      </c>
      <c r="B45" s="422" t="s">
        <v>44</v>
      </c>
      <c r="C45" s="423">
        <v>40000</v>
      </c>
      <c r="D45" s="424">
        <v>5768</v>
      </c>
      <c r="E45" s="415">
        <f t="shared" si="0"/>
        <v>14.42</v>
      </c>
    </row>
    <row r="46" spans="1:5" s="393" customFormat="1" ht="24.6" customHeight="1">
      <c r="A46" s="395">
        <v>1422157</v>
      </c>
      <c r="B46" s="422" t="s">
        <v>45</v>
      </c>
      <c r="C46" s="423">
        <v>182250</v>
      </c>
      <c r="D46" s="425">
        <v>14123</v>
      </c>
      <c r="E46" s="415">
        <f t="shared" si="0"/>
        <v>7.7492455418381345</v>
      </c>
    </row>
    <row r="47" spans="1:5" ht="24.6" customHeight="1">
      <c r="A47" s="395">
        <v>1422159</v>
      </c>
      <c r="B47" s="396" t="s">
        <v>46</v>
      </c>
      <c r="C47" s="420">
        <v>65000</v>
      </c>
      <c r="D47" s="426">
        <v>0</v>
      </c>
      <c r="E47" s="415">
        <f t="shared" si="0"/>
        <v>0</v>
      </c>
    </row>
    <row r="48" spans="1:5" ht="24.6" customHeight="1">
      <c r="A48" s="395">
        <v>1422176</v>
      </c>
      <c r="B48" s="416" t="s">
        <v>47</v>
      </c>
      <c r="C48" s="413">
        <v>3000</v>
      </c>
      <c r="D48" s="426">
        <v>0</v>
      </c>
      <c r="E48" s="415">
        <f t="shared" si="0"/>
        <v>0</v>
      </c>
    </row>
    <row r="49" spans="1:5" ht="24.6" customHeight="1">
      <c r="A49" s="395">
        <v>1422178</v>
      </c>
      <c r="B49" s="416" t="s">
        <v>48</v>
      </c>
      <c r="C49" s="413">
        <v>1500</v>
      </c>
      <c r="D49" s="426">
        <v>270</v>
      </c>
      <c r="E49" s="415">
        <f t="shared" si="0"/>
        <v>18</v>
      </c>
    </row>
    <row r="50" spans="1:5" ht="24.6" customHeight="1">
      <c r="A50" s="395">
        <v>142222</v>
      </c>
      <c r="B50" s="416" t="s">
        <v>49</v>
      </c>
      <c r="C50" s="413">
        <v>6000</v>
      </c>
      <c r="D50" s="426">
        <v>0</v>
      </c>
      <c r="E50" s="415">
        <f t="shared" si="0"/>
        <v>0</v>
      </c>
    </row>
    <row r="51" spans="1:5" ht="24.6" customHeight="1">
      <c r="A51" s="427"/>
      <c r="B51" s="428" t="s">
        <v>7</v>
      </c>
      <c r="C51" s="429">
        <f>SUM(C14:C50)</f>
        <v>1463950</v>
      </c>
      <c r="D51" s="429">
        <f t="shared" ref="D51" si="3">SUM(D14:D50)</f>
        <v>336297.67</v>
      </c>
      <c r="E51" s="429">
        <f>D51/C51*100</f>
        <v>22.971936883090269</v>
      </c>
    </row>
    <row r="52" spans="1:5" ht="24.6" customHeight="1">
      <c r="A52" s="409">
        <v>1423000</v>
      </c>
      <c r="B52" s="430" t="s">
        <v>50</v>
      </c>
      <c r="C52" s="413"/>
      <c r="D52" s="426"/>
      <c r="E52" s="415"/>
    </row>
    <row r="53" spans="1:5" ht="24.6" customHeight="1">
      <c r="A53" s="395">
        <v>1423001</v>
      </c>
      <c r="B53" s="416" t="s">
        <v>51</v>
      </c>
      <c r="C53" s="413">
        <v>75000</v>
      </c>
      <c r="D53" s="426">
        <v>11090</v>
      </c>
      <c r="E53" s="415">
        <f t="shared" si="0"/>
        <v>14.786666666666667</v>
      </c>
    </row>
    <row r="54" spans="1:5" ht="24.6" customHeight="1">
      <c r="A54" s="395">
        <v>1423002</v>
      </c>
      <c r="B54" s="416" t="s">
        <v>52</v>
      </c>
      <c r="C54" s="413">
        <v>500</v>
      </c>
      <c r="D54" s="426">
        <v>600</v>
      </c>
      <c r="E54" s="415">
        <f t="shared" si="0"/>
        <v>120</v>
      </c>
    </row>
    <row r="55" spans="1:5" ht="24.6" customHeight="1">
      <c r="A55" s="395">
        <v>1423004</v>
      </c>
      <c r="B55" s="396" t="s">
        <v>53</v>
      </c>
      <c r="C55" s="413">
        <v>300</v>
      </c>
      <c r="D55" s="426">
        <v>0</v>
      </c>
      <c r="E55" s="415">
        <f t="shared" si="0"/>
        <v>0</v>
      </c>
    </row>
    <row r="56" spans="1:5" s="393" customFormat="1" ht="24.6" customHeight="1">
      <c r="A56" s="395">
        <v>1423005</v>
      </c>
      <c r="B56" s="422" t="s">
        <v>54</v>
      </c>
      <c r="C56" s="423">
        <v>300000</v>
      </c>
      <c r="D56" s="425">
        <v>59755</v>
      </c>
      <c r="E56" s="415">
        <f t="shared" si="0"/>
        <v>19.918333333333333</v>
      </c>
    </row>
    <row r="57" spans="1:5" ht="24.6" customHeight="1">
      <c r="A57" s="395">
        <v>1423006</v>
      </c>
      <c r="B57" s="416" t="s">
        <v>55</v>
      </c>
      <c r="C57" s="413">
        <v>70000</v>
      </c>
      <c r="D57" s="426">
        <v>7330</v>
      </c>
      <c r="E57" s="415">
        <f t="shared" si="0"/>
        <v>10.471428571428572</v>
      </c>
    </row>
    <row r="58" spans="1:5" ht="24.6" customHeight="1">
      <c r="A58" s="395">
        <v>1423010</v>
      </c>
      <c r="B58" s="416" t="s">
        <v>56</v>
      </c>
      <c r="C58" s="413">
        <v>30000</v>
      </c>
      <c r="D58" s="426">
        <v>7216</v>
      </c>
      <c r="E58" s="415">
        <f t="shared" si="0"/>
        <v>24.053333333333331</v>
      </c>
    </row>
    <row r="59" spans="1:5" ht="24.6" customHeight="1">
      <c r="A59" s="395">
        <v>1423011</v>
      </c>
      <c r="B59" s="416" t="s">
        <v>57</v>
      </c>
      <c r="C59" s="413">
        <v>20000</v>
      </c>
      <c r="D59" s="426">
        <v>750</v>
      </c>
      <c r="E59" s="415">
        <f t="shared" si="0"/>
        <v>3.75</v>
      </c>
    </row>
    <row r="60" spans="1:5" ht="24.6" customHeight="1">
      <c r="A60" s="395">
        <v>1423012</v>
      </c>
      <c r="B60" s="396" t="s">
        <v>58</v>
      </c>
      <c r="C60" s="413">
        <v>10000</v>
      </c>
      <c r="D60" s="426">
        <v>0</v>
      </c>
      <c r="E60" s="415">
        <f t="shared" si="0"/>
        <v>0</v>
      </c>
    </row>
    <row r="61" spans="1:5" ht="24.6" customHeight="1">
      <c r="A61" s="395">
        <v>1423014</v>
      </c>
      <c r="B61" s="416" t="s">
        <v>59</v>
      </c>
      <c r="C61" s="413">
        <v>5000</v>
      </c>
      <c r="D61" s="426">
        <v>0</v>
      </c>
      <c r="E61" s="415">
        <f t="shared" si="0"/>
        <v>0</v>
      </c>
    </row>
    <row r="62" spans="1:5" ht="24.6" customHeight="1">
      <c r="A62" s="395">
        <v>1423018</v>
      </c>
      <c r="B62" s="396" t="s">
        <v>60</v>
      </c>
      <c r="C62" s="413">
        <v>30000</v>
      </c>
      <c r="D62" s="426">
        <v>4485</v>
      </c>
      <c r="E62" s="415">
        <f t="shared" si="0"/>
        <v>14.95</v>
      </c>
    </row>
    <row r="63" spans="1:5" ht="24.6" customHeight="1">
      <c r="A63" s="395">
        <v>1423090</v>
      </c>
      <c r="B63" s="416" t="s">
        <v>61</v>
      </c>
      <c r="C63" s="413">
        <v>25000</v>
      </c>
      <c r="D63" s="426">
        <v>1000</v>
      </c>
      <c r="E63" s="415">
        <f t="shared" si="0"/>
        <v>4</v>
      </c>
    </row>
    <row r="64" spans="1:5" ht="24.6" customHeight="1">
      <c r="A64" s="395">
        <v>1423243</v>
      </c>
      <c r="B64" s="396" t="s">
        <v>62</v>
      </c>
      <c r="C64" s="413">
        <v>1500</v>
      </c>
      <c r="D64" s="426">
        <v>0</v>
      </c>
      <c r="E64" s="415">
        <f t="shared" si="0"/>
        <v>0</v>
      </c>
    </row>
    <row r="65" spans="1:5" ht="24.6" customHeight="1">
      <c r="A65" s="395">
        <v>1423527</v>
      </c>
      <c r="B65" s="416" t="s">
        <v>63</v>
      </c>
      <c r="C65" s="413">
        <v>15000</v>
      </c>
      <c r="D65" s="426">
        <v>1500</v>
      </c>
      <c r="E65" s="415">
        <f t="shared" si="0"/>
        <v>10</v>
      </c>
    </row>
    <row r="66" spans="1:5" ht="24.6" customHeight="1">
      <c r="A66" s="395">
        <v>1422111</v>
      </c>
      <c r="B66" s="416" t="s">
        <v>64</v>
      </c>
      <c r="C66" s="413">
        <v>1500</v>
      </c>
      <c r="D66" s="431">
        <v>0</v>
      </c>
      <c r="E66" s="415">
        <f t="shared" si="0"/>
        <v>0</v>
      </c>
    </row>
    <row r="67" spans="1:5" ht="24.6" customHeight="1">
      <c r="A67" s="427"/>
      <c r="B67" s="428" t="s">
        <v>7</v>
      </c>
      <c r="C67" s="419">
        <f>SUM(C53:C66)</f>
        <v>583800</v>
      </c>
      <c r="D67" s="419">
        <f t="shared" ref="D67" si="4">SUM(D53:D66)</f>
        <v>93726</v>
      </c>
      <c r="E67" s="419">
        <f>D67/C67*100</f>
        <v>16.054470709146969</v>
      </c>
    </row>
    <row r="68" spans="1:5" ht="24.6" customHeight="1">
      <c r="A68" s="409">
        <v>1430000</v>
      </c>
      <c r="B68" s="430" t="s">
        <v>65</v>
      </c>
      <c r="C68" s="413"/>
      <c r="D68" s="432"/>
      <c r="E68" s="415"/>
    </row>
    <row r="69" spans="1:5" ht="24.6" customHeight="1">
      <c r="A69" s="395">
        <v>1430001</v>
      </c>
      <c r="B69" s="416" t="s">
        <v>66</v>
      </c>
      <c r="C69" s="413">
        <v>20000</v>
      </c>
      <c r="D69" s="431"/>
      <c r="E69" s="415">
        <f t="shared" si="0"/>
        <v>0</v>
      </c>
    </row>
    <row r="70" spans="1:5" ht="24.6" customHeight="1">
      <c r="A70" s="395">
        <v>1430005</v>
      </c>
      <c r="B70" s="416" t="s">
        <v>67</v>
      </c>
      <c r="C70" s="413">
        <v>5000</v>
      </c>
      <c r="D70" s="431"/>
      <c r="E70" s="415">
        <f t="shared" ref="E70:E92" si="5">D70/C70*100</f>
        <v>0</v>
      </c>
    </row>
    <row r="71" spans="1:5" ht="24.6" customHeight="1">
      <c r="A71" s="395">
        <v>1430015</v>
      </c>
      <c r="B71" s="416" t="s">
        <v>68</v>
      </c>
      <c r="C71" s="413">
        <v>5000</v>
      </c>
      <c r="D71" s="431"/>
      <c r="E71" s="415">
        <f t="shared" si="5"/>
        <v>0</v>
      </c>
    </row>
    <row r="72" spans="1:5" ht="24.6" customHeight="1">
      <c r="A72" s="395">
        <v>1430016</v>
      </c>
      <c r="B72" s="416" t="s">
        <v>69</v>
      </c>
      <c r="C72" s="413">
        <v>20000</v>
      </c>
      <c r="D72" s="431"/>
      <c r="E72" s="415">
        <f t="shared" si="5"/>
        <v>0</v>
      </c>
    </row>
    <row r="73" spans="1:5" ht="24.6" customHeight="1">
      <c r="A73" s="427"/>
      <c r="B73" s="428" t="s">
        <v>7</v>
      </c>
      <c r="C73" s="419">
        <f>SUM(C69:C72)</f>
        <v>50000</v>
      </c>
      <c r="D73" s="431"/>
      <c r="E73" s="415">
        <f t="shared" si="5"/>
        <v>0</v>
      </c>
    </row>
    <row r="74" spans="1:5" ht="24.6" customHeight="1">
      <c r="A74" s="433"/>
      <c r="B74" s="430" t="s">
        <v>70</v>
      </c>
      <c r="C74" s="420"/>
      <c r="D74" s="431"/>
      <c r="E74" s="415"/>
    </row>
    <row r="75" spans="1:5" ht="24.6" customHeight="1">
      <c r="A75" s="395">
        <v>1412001</v>
      </c>
      <c r="B75" s="416" t="s">
        <v>71</v>
      </c>
      <c r="C75" s="413">
        <v>14857634.33</v>
      </c>
      <c r="D75" s="426">
        <v>912976.66</v>
      </c>
      <c r="E75" s="415">
        <f t="shared" si="5"/>
        <v>6.1448319410887002</v>
      </c>
    </row>
    <row r="76" spans="1:5" ht="24.6" customHeight="1">
      <c r="A76" s="395">
        <v>1412002</v>
      </c>
      <c r="B76" s="416" t="s">
        <v>72</v>
      </c>
      <c r="C76" s="413">
        <v>1150000</v>
      </c>
      <c r="D76" s="426">
        <v>0</v>
      </c>
      <c r="E76" s="415">
        <f t="shared" si="5"/>
        <v>0</v>
      </c>
    </row>
    <row r="77" spans="1:5" ht="24.6" customHeight="1">
      <c r="A77" s="395">
        <v>1412003</v>
      </c>
      <c r="B77" s="396" t="s">
        <v>73</v>
      </c>
      <c r="C77" s="413">
        <v>250000</v>
      </c>
      <c r="D77" s="426">
        <v>803594.97</v>
      </c>
      <c r="E77" s="415">
        <f t="shared" si="5"/>
        <v>321.43798800000002</v>
      </c>
    </row>
    <row r="78" spans="1:5" ht="24.6" customHeight="1">
      <c r="A78" s="395"/>
      <c r="B78" s="396" t="s">
        <v>7</v>
      </c>
      <c r="C78" s="397">
        <f>SUM(C75:C77)</f>
        <v>16257634.33</v>
      </c>
      <c r="D78" s="397">
        <f t="shared" ref="D78" si="6">SUM(D75:D77)</f>
        <v>1716571.63</v>
      </c>
      <c r="E78" s="397">
        <f>D78/C78*100</f>
        <v>10.558557260895164</v>
      </c>
    </row>
    <row r="79" spans="1:5" ht="24.6" customHeight="1">
      <c r="A79" s="395"/>
      <c r="B79" s="396"/>
      <c r="C79" s="397"/>
      <c r="D79" s="398"/>
      <c r="E79" s="415"/>
    </row>
    <row r="80" spans="1:5" ht="24.6" customHeight="1">
      <c r="A80" s="427"/>
      <c r="B80" s="430" t="s">
        <v>74</v>
      </c>
      <c r="C80" s="434">
        <f>C7+C12+C51+C67+C73+C78</f>
        <v>20263384.329999998</v>
      </c>
      <c r="D80" s="434">
        <f t="shared" ref="D80" si="7">D7+D12+D51+D67+D73+D78</f>
        <v>2344891.2999999998</v>
      </c>
      <c r="E80" s="434">
        <f>D80/C80*100</f>
        <v>11.572061516537401</v>
      </c>
    </row>
    <row r="81" spans="1:5" ht="24.6" customHeight="1">
      <c r="A81" s="435"/>
      <c r="B81" s="436"/>
      <c r="C81" s="413"/>
      <c r="D81" s="437"/>
      <c r="E81" s="415"/>
    </row>
    <row r="82" spans="1:5" ht="24.6" customHeight="1">
      <c r="A82" s="438"/>
      <c r="B82" s="439" t="s">
        <v>75</v>
      </c>
      <c r="C82" s="440"/>
      <c r="D82" s="441"/>
      <c r="E82" s="415"/>
    </row>
    <row r="83" spans="1:5" ht="39.6" customHeight="1">
      <c r="A83" s="112">
        <v>1331001</v>
      </c>
      <c r="B83" s="442" t="s">
        <v>76</v>
      </c>
      <c r="C83" s="414">
        <v>10338707.99</v>
      </c>
      <c r="D83" s="443">
        <v>4474151.97</v>
      </c>
      <c r="E83" s="415">
        <f t="shared" si="5"/>
        <v>43.275735946189535</v>
      </c>
    </row>
    <row r="84" spans="1:5" ht="24.6" customHeight="1">
      <c r="A84" s="112">
        <v>1331002</v>
      </c>
      <c r="B84" s="444" t="s">
        <v>77</v>
      </c>
      <c r="C84" s="414">
        <v>4079683</v>
      </c>
      <c r="D84" s="443">
        <v>0</v>
      </c>
      <c r="E84" s="415">
        <f t="shared" si="5"/>
        <v>0</v>
      </c>
    </row>
    <row r="85" spans="1:5" ht="24.6" customHeight="1">
      <c r="A85" s="112">
        <v>1331002</v>
      </c>
      <c r="B85" s="444" t="s">
        <v>78</v>
      </c>
      <c r="C85" s="445">
        <v>300000</v>
      </c>
      <c r="D85" s="443">
        <v>0</v>
      </c>
      <c r="E85" s="415">
        <f t="shared" si="5"/>
        <v>0</v>
      </c>
    </row>
    <row r="86" spans="1:5" ht="24.6" customHeight="1">
      <c r="A86" s="112">
        <v>1331003</v>
      </c>
      <c r="B86" s="444" t="s">
        <v>79</v>
      </c>
      <c r="C86" s="414">
        <v>860000</v>
      </c>
      <c r="D86" s="443">
        <v>300000</v>
      </c>
      <c r="E86" s="415">
        <f t="shared" si="5"/>
        <v>34.883720930232556</v>
      </c>
    </row>
    <row r="87" spans="1:5" ht="35.4" customHeight="1">
      <c r="A87" s="112">
        <v>1331009</v>
      </c>
      <c r="B87" s="442" t="s">
        <v>80</v>
      </c>
      <c r="C87" s="414">
        <v>150000</v>
      </c>
      <c r="D87" s="443">
        <v>0</v>
      </c>
      <c r="E87" s="415">
        <f t="shared" si="5"/>
        <v>0</v>
      </c>
    </row>
    <row r="88" spans="1:5" ht="36.6" customHeight="1">
      <c r="A88" s="112">
        <v>1331010</v>
      </c>
      <c r="B88" s="446" t="s">
        <v>81</v>
      </c>
      <c r="C88" s="414">
        <v>41571</v>
      </c>
      <c r="D88" s="443"/>
      <c r="E88" s="415">
        <f t="shared" si="5"/>
        <v>0</v>
      </c>
    </row>
    <row r="89" spans="1:5" ht="24.6" customHeight="1">
      <c r="A89" s="112">
        <v>1331011</v>
      </c>
      <c r="B89" s="442" t="s">
        <v>82</v>
      </c>
      <c r="C89" s="414">
        <v>1960000</v>
      </c>
      <c r="D89" s="443"/>
      <c r="E89" s="415">
        <f t="shared" si="5"/>
        <v>0</v>
      </c>
    </row>
    <row r="90" spans="1:5" ht="24.6" customHeight="1">
      <c r="A90" s="112">
        <v>1311024</v>
      </c>
      <c r="B90" s="442" t="s">
        <v>83</v>
      </c>
      <c r="C90" s="414">
        <v>37500</v>
      </c>
      <c r="D90" s="443"/>
      <c r="E90" s="415">
        <f t="shared" si="5"/>
        <v>0</v>
      </c>
    </row>
    <row r="91" spans="1:5" ht="24.6" customHeight="1">
      <c r="A91" s="112">
        <v>1311018</v>
      </c>
      <c r="B91" s="442" t="s">
        <v>84</v>
      </c>
      <c r="C91" s="414">
        <v>3407216.41</v>
      </c>
      <c r="D91" s="443"/>
      <c r="E91" s="415">
        <f t="shared" si="5"/>
        <v>0</v>
      </c>
    </row>
    <row r="92" spans="1:5" ht="24.6" customHeight="1">
      <c r="A92" s="112">
        <v>1311034</v>
      </c>
      <c r="B92" s="444" t="s">
        <v>85</v>
      </c>
      <c r="C92" s="414">
        <v>300000</v>
      </c>
      <c r="D92" s="443">
        <v>47170</v>
      </c>
      <c r="E92" s="415">
        <f t="shared" si="5"/>
        <v>15.723333333333333</v>
      </c>
    </row>
    <row r="93" spans="1:5" ht="24.6" customHeight="1">
      <c r="A93" s="53"/>
      <c r="B93" s="447" t="s">
        <v>86</v>
      </c>
      <c r="C93" s="448">
        <f>SUM(C83:C92)</f>
        <v>21474678.399999999</v>
      </c>
      <c r="D93" s="448">
        <f t="shared" ref="D93" si="8">SUM(D83:D92)</f>
        <v>4821321.97</v>
      </c>
      <c r="E93" s="448">
        <f>D93/C93*100</f>
        <v>22.451195217899052</v>
      </c>
    </row>
    <row r="94" spans="1:5" ht="24.6" customHeight="1">
      <c r="A94" s="196"/>
      <c r="B94" s="449"/>
      <c r="C94" s="450"/>
      <c r="D94" s="441"/>
      <c r="E94" s="415"/>
    </row>
    <row r="95" spans="1:5" ht="24.6" customHeight="1">
      <c r="A95" s="196"/>
      <c r="B95" s="451" t="s">
        <v>87</v>
      </c>
      <c r="C95" s="448">
        <f>C93+C80</f>
        <v>41738062.729999997</v>
      </c>
      <c r="D95" s="448">
        <f t="shared" ref="D95" si="9">D93+D80</f>
        <v>7166213.2699999996</v>
      </c>
      <c r="E95" s="448">
        <f>D95/C95*100</f>
        <v>17.169491828975456</v>
      </c>
    </row>
    <row r="102" spans="1:1" ht="24.6" customHeight="1">
      <c r="A102" s="394" t="s">
        <v>88</v>
      </c>
    </row>
  </sheetData>
  <mergeCells count="2">
    <mergeCell ref="A1:C1"/>
    <mergeCell ref="A2:C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Views>
    <sheetView tabSelected="1" view="pageLayout" topLeftCell="A342" zoomScaleNormal="100" workbookViewId="0">
      <selection activeCell="D343" sqref="D343:D350"/>
    </sheetView>
  </sheetViews>
  <sheetFormatPr defaultColWidth="9" defaultRowHeight="44.25" customHeight="1"/>
  <cols>
    <col min="1" max="1" width="5.88671875" style="212" customWidth="1"/>
    <col min="2" max="2" width="60.5546875" style="212" customWidth="1"/>
    <col min="3" max="3" width="22.109375" style="213" customWidth="1"/>
    <col min="4" max="4" width="30" style="214" customWidth="1"/>
    <col min="5" max="5" width="21.5546875" style="212" customWidth="1"/>
    <col min="6" max="6" width="30.33203125" style="212" customWidth="1"/>
    <col min="7" max="7" width="11.5546875" style="212" customWidth="1"/>
    <col min="8" max="16383" width="9.109375" style="212"/>
    <col min="16384" max="16384" width="9" style="212"/>
  </cols>
  <sheetData>
    <row r="1" spans="1:6" ht="44.25" customHeight="1">
      <c r="A1" s="455"/>
      <c r="B1" s="455"/>
      <c r="C1" s="455"/>
      <c r="D1" s="455"/>
      <c r="E1" s="215"/>
      <c r="F1" s="216"/>
    </row>
    <row r="2" spans="1:6" ht="44.25" customHeight="1">
      <c r="A2" s="455" t="s">
        <v>569</v>
      </c>
      <c r="B2" s="455"/>
      <c r="C2" s="455"/>
      <c r="D2" s="455"/>
      <c r="E2" s="215"/>
      <c r="F2" s="216"/>
    </row>
    <row r="3" spans="1:6" ht="44.25" customHeight="1">
      <c r="A3" s="455" t="s">
        <v>89</v>
      </c>
      <c r="B3" s="455"/>
      <c r="C3" s="455"/>
      <c r="D3" s="455"/>
      <c r="E3" s="215"/>
      <c r="F3" s="216"/>
    </row>
    <row r="4" spans="1:6" ht="33" customHeight="1">
      <c r="A4" s="2" t="s">
        <v>90</v>
      </c>
      <c r="B4" s="2" t="s">
        <v>91</v>
      </c>
      <c r="C4" s="3" t="s">
        <v>92</v>
      </c>
      <c r="D4" s="5" t="s">
        <v>93</v>
      </c>
      <c r="E4" s="217"/>
      <c r="F4" s="216"/>
    </row>
    <row r="5" spans="1:6" ht="31.95" customHeight="1">
      <c r="A5" s="6"/>
      <c r="B5" s="7" t="s">
        <v>94</v>
      </c>
      <c r="C5" s="8"/>
      <c r="D5" s="8"/>
      <c r="E5" s="218"/>
      <c r="F5" s="216"/>
    </row>
    <row r="6" spans="1:6" ht="28.95" customHeight="1">
      <c r="A6" s="6">
        <v>1</v>
      </c>
      <c r="B6" s="10" t="s">
        <v>95</v>
      </c>
      <c r="C6" s="8" t="s">
        <v>96</v>
      </c>
      <c r="D6" s="8">
        <v>250000</v>
      </c>
      <c r="E6" s="219"/>
      <c r="F6" s="216"/>
    </row>
    <row r="7" spans="1:6" ht="30" customHeight="1">
      <c r="A7" s="6"/>
      <c r="B7" s="7" t="s">
        <v>7</v>
      </c>
      <c r="C7" s="8"/>
      <c r="D7" s="12">
        <f>SUM(D6)</f>
        <v>250000</v>
      </c>
      <c r="E7" s="219"/>
      <c r="F7" s="216"/>
    </row>
    <row r="8" spans="1:6" ht="30" customHeight="1">
      <c r="A8" s="6"/>
      <c r="B8" s="456" t="s">
        <v>97</v>
      </c>
      <c r="C8" s="456"/>
      <c r="D8" s="8"/>
      <c r="E8" s="219"/>
      <c r="F8" s="216"/>
    </row>
    <row r="9" spans="1:6" ht="32.25" customHeight="1">
      <c r="A9" s="6">
        <v>2</v>
      </c>
      <c r="B9" s="10" t="s">
        <v>98</v>
      </c>
      <c r="C9" s="13" t="s">
        <v>99</v>
      </c>
      <c r="D9" s="8">
        <v>33750</v>
      </c>
      <c r="E9" s="218"/>
      <c r="F9" s="216"/>
    </row>
    <row r="10" spans="1:6" ht="30" customHeight="1">
      <c r="A10" s="6"/>
      <c r="B10" s="7" t="s">
        <v>7</v>
      </c>
      <c r="C10" s="13" t="s">
        <v>99</v>
      </c>
      <c r="D10" s="12">
        <f>SUM(D9:D9)</f>
        <v>33750</v>
      </c>
      <c r="E10" s="221"/>
      <c r="F10" s="216"/>
    </row>
    <row r="11" spans="1:6" ht="30" customHeight="1">
      <c r="A11" s="6"/>
      <c r="B11" s="7" t="s">
        <v>100</v>
      </c>
      <c r="C11" s="13"/>
      <c r="D11" s="8"/>
      <c r="E11" s="218"/>
      <c r="F11" s="216"/>
    </row>
    <row r="12" spans="1:6" ht="29.25" customHeight="1">
      <c r="A12" s="6">
        <v>4</v>
      </c>
      <c r="B12" s="10" t="s">
        <v>101</v>
      </c>
      <c r="C12" s="13" t="s">
        <v>99</v>
      </c>
      <c r="D12" s="8">
        <v>100000</v>
      </c>
      <c r="E12" s="218"/>
      <c r="F12" s="216"/>
    </row>
    <row r="13" spans="1:6" ht="34.5" customHeight="1">
      <c r="A13" s="6">
        <v>5</v>
      </c>
      <c r="B13" s="10" t="s">
        <v>102</v>
      </c>
      <c r="C13" s="13" t="s">
        <v>99</v>
      </c>
      <c r="D13" s="8">
        <v>12000</v>
      </c>
      <c r="E13" s="218"/>
      <c r="F13" s="216"/>
    </row>
    <row r="14" spans="1:6" ht="28.5" customHeight="1">
      <c r="A14" s="6"/>
      <c r="B14" s="7" t="s">
        <v>7</v>
      </c>
      <c r="C14" s="13"/>
      <c r="D14" s="12">
        <f>SUM(D12:D13)</f>
        <v>112000</v>
      </c>
      <c r="E14" s="221"/>
      <c r="F14" s="216"/>
    </row>
    <row r="15" spans="1:6" ht="31.5" customHeight="1">
      <c r="A15" s="6"/>
      <c r="B15" s="7" t="s">
        <v>103</v>
      </c>
      <c r="C15" s="13"/>
      <c r="D15" s="12">
        <f>D7+D10+D14</f>
        <v>395750</v>
      </c>
      <c r="E15" s="219"/>
      <c r="F15" s="216"/>
    </row>
    <row r="16" spans="1:6" ht="30" customHeight="1">
      <c r="A16" s="15"/>
      <c r="B16" s="456" t="s">
        <v>104</v>
      </c>
      <c r="C16" s="456"/>
      <c r="D16" s="8"/>
      <c r="E16" s="219"/>
      <c r="F16" s="216"/>
    </row>
    <row r="17" spans="1:6" ht="29.25" customHeight="1">
      <c r="A17" s="15"/>
      <c r="B17" s="10" t="s">
        <v>105</v>
      </c>
      <c r="C17" s="8"/>
      <c r="D17" s="8"/>
      <c r="E17" s="219"/>
      <c r="F17" s="216"/>
    </row>
    <row r="18" spans="1:6" ht="34.5" customHeight="1">
      <c r="A18" s="6">
        <v>6</v>
      </c>
      <c r="B18" s="10" t="s">
        <v>106</v>
      </c>
      <c r="C18" s="13" t="s">
        <v>99</v>
      </c>
      <c r="D18" s="8">
        <v>90000</v>
      </c>
      <c r="E18" s="218"/>
      <c r="F18" s="216"/>
    </row>
    <row r="19" spans="1:6" ht="33" customHeight="1">
      <c r="A19" s="6">
        <v>7</v>
      </c>
      <c r="B19" s="10" t="s">
        <v>107</v>
      </c>
      <c r="C19" s="13" t="s">
        <v>99</v>
      </c>
      <c r="D19" s="8">
        <v>3000000</v>
      </c>
      <c r="E19" s="218"/>
      <c r="F19" s="216"/>
    </row>
    <row r="20" spans="1:6" ht="28.5" customHeight="1">
      <c r="A20" s="6"/>
      <c r="B20" s="7" t="s">
        <v>7</v>
      </c>
      <c r="C20" s="13" t="s">
        <v>99</v>
      </c>
      <c r="D20" s="12">
        <f>SUM(D18:D19)</f>
        <v>3090000</v>
      </c>
      <c r="E20" s="219"/>
      <c r="F20" s="216"/>
    </row>
    <row r="21" spans="1:6" ht="29.25" customHeight="1">
      <c r="A21" s="6"/>
      <c r="B21" s="7" t="s">
        <v>108</v>
      </c>
      <c r="C21" s="13"/>
      <c r="D21" s="8"/>
      <c r="E21" s="219"/>
      <c r="F21" s="216"/>
    </row>
    <row r="22" spans="1:6" ht="32.25" customHeight="1">
      <c r="A22" s="6">
        <v>8</v>
      </c>
      <c r="B22" s="16" t="s">
        <v>109</v>
      </c>
      <c r="C22" s="13" t="s">
        <v>99</v>
      </c>
      <c r="D22" s="8">
        <v>60000</v>
      </c>
      <c r="E22" s="218"/>
      <c r="F22" s="216"/>
    </row>
    <row r="23" spans="1:6" ht="30" customHeight="1">
      <c r="A23" s="6">
        <v>9</v>
      </c>
      <c r="B23" s="16" t="s">
        <v>110</v>
      </c>
      <c r="C23" s="13" t="s">
        <v>99</v>
      </c>
      <c r="D23" s="8">
        <v>20000</v>
      </c>
      <c r="E23" s="218"/>
      <c r="F23" s="216"/>
    </row>
    <row r="24" spans="1:6" ht="30" customHeight="1">
      <c r="A24" s="6">
        <v>10</v>
      </c>
      <c r="B24" s="16" t="s">
        <v>111</v>
      </c>
      <c r="C24" s="13" t="s">
        <v>99</v>
      </c>
      <c r="D24" s="8">
        <v>10000</v>
      </c>
      <c r="E24" s="218"/>
      <c r="F24" s="216"/>
    </row>
    <row r="25" spans="1:6" ht="34.5" customHeight="1">
      <c r="A25" s="6">
        <v>11</v>
      </c>
      <c r="B25" s="16" t="s">
        <v>112</v>
      </c>
      <c r="C25" s="13" t="s">
        <v>99</v>
      </c>
      <c r="D25" s="8">
        <v>15000</v>
      </c>
      <c r="E25" s="218"/>
      <c r="F25" s="216"/>
    </row>
    <row r="26" spans="1:6" ht="29.25" customHeight="1">
      <c r="A26" s="6">
        <v>12</v>
      </c>
      <c r="B26" s="16" t="s">
        <v>113</v>
      </c>
      <c r="C26" s="13" t="s">
        <v>99</v>
      </c>
      <c r="D26" s="8">
        <v>5000</v>
      </c>
      <c r="E26" s="218"/>
      <c r="F26" s="216"/>
    </row>
    <row r="27" spans="1:6" ht="31.5" customHeight="1">
      <c r="A27" s="6"/>
      <c r="B27" s="7" t="s">
        <v>7</v>
      </c>
      <c r="C27" s="13" t="s">
        <v>99</v>
      </c>
      <c r="D27" s="12">
        <f>SUM(D22:D26)</f>
        <v>110000</v>
      </c>
      <c r="E27" s="219"/>
      <c r="F27" s="216"/>
    </row>
    <row r="28" spans="1:6" ht="28.5" customHeight="1">
      <c r="A28" s="6"/>
      <c r="B28" s="7" t="s">
        <v>114</v>
      </c>
      <c r="C28" s="13" t="s">
        <v>99</v>
      </c>
      <c r="D28" s="8"/>
      <c r="E28" s="219"/>
      <c r="F28" s="216"/>
    </row>
    <row r="29" spans="1:6" ht="35.4" customHeight="1">
      <c r="A29" s="6">
        <v>13</v>
      </c>
      <c r="B29" s="399" t="s">
        <v>115</v>
      </c>
      <c r="C29" s="13" t="s">
        <v>99</v>
      </c>
      <c r="D29" s="8">
        <v>265000</v>
      </c>
      <c r="E29" s="219"/>
      <c r="F29" s="216"/>
    </row>
    <row r="30" spans="1:6" ht="30" customHeight="1">
      <c r="A30" s="6">
        <v>14</v>
      </c>
      <c r="B30" s="16" t="s">
        <v>116</v>
      </c>
      <c r="C30" s="13" t="s">
        <v>99</v>
      </c>
      <c r="D30" s="8">
        <v>20000</v>
      </c>
      <c r="E30" s="218"/>
      <c r="F30" s="216"/>
    </row>
    <row r="31" spans="1:6" ht="33" customHeight="1">
      <c r="A31" s="6">
        <v>15</v>
      </c>
      <c r="B31" s="10" t="s">
        <v>117</v>
      </c>
      <c r="C31" s="13" t="s">
        <v>99</v>
      </c>
      <c r="D31" s="8">
        <v>25000</v>
      </c>
      <c r="E31" s="218"/>
      <c r="F31" s="216"/>
    </row>
    <row r="32" spans="1:6" ht="31.5" customHeight="1">
      <c r="A32" s="6"/>
      <c r="B32" s="7" t="s">
        <v>7</v>
      </c>
      <c r="C32" s="13" t="s">
        <v>99</v>
      </c>
      <c r="D32" s="12">
        <f>SUM(D29:D31)</f>
        <v>310000</v>
      </c>
      <c r="E32" s="219"/>
      <c r="F32" s="216"/>
    </row>
    <row r="33" spans="1:6" ht="37.5" customHeight="1">
      <c r="A33" s="6"/>
      <c r="B33" s="17" t="s">
        <v>118</v>
      </c>
      <c r="C33" s="13"/>
      <c r="D33" s="8"/>
      <c r="E33" s="219"/>
      <c r="F33" s="216"/>
    </row>
    <row r="34" spans="1:6" ht="30" customHeight="1">
      <c r="A34" s="6">
        <v>16</v>
      </c>
      <c r="B34" s="16" t="s">
        <v>119</v>
      </c>
      <c r="C34" s="13" t="s">
        <v>99</v>
      </c>
      <c r="D34" s="8">
        <v>20000</v>
      </c>
      <c r="E34" s="218"/>
      <c r="F34" s="216"/>
    </row>
    <row r="35" spans="1:6" ht="29.25" customHeight="1">
      <c r="A35" s="6">
        <v>17</v>
      </c>
      <c r="B35" s="16" t="s">
        <v>120</v>
      </c>
      <c r="C35" s="13" t="s">
        <v>99</v>
      </c>
      <c r="D35" s="8">
        <v>50000</v>
      </c>
      <c r="E35" s="218"/>
      <c r="F35" s="216"/>
    </row>
    <row r="36" spans="1:6" ht="31.5" customHeight="1">
      <c r="A36" s="6">
        <v>18</v>
      </c>
      <c r="B36" s="16" t="s">
        <v>121</v>
      </c>
      <c r="C36" s="13" t="s">
        <v>99</v>
      </c>
      <c r="D36" s="8">
        <v>30000</v>
      </c>
      <c r="E36" s="218"/>
      <c r="F36" s="216"/>
    </row>
    <row r="37" spans="1:6" ht="24" customHeight="1">
      <c r="A37" s="6">
        <v>19</v>
      </c>
      <c r="B37" s="10" t="s">
        <v>122</v>
      </c>
      <c r="C37" s="13" t="s">
        <v>99</v>
      </c>
      <c r="D37" s="8">
        <v>200000</v>
      </c>
      <c r="E37" s="218"/>
      <c r="F37" s="216"/>
    </row>
    <row r="38" spans="1:6" ht="25.5" customHeight="1">
      <c r="A38" s="6"/>
      <c r="B38" s="7" t="s">
        <v>7</v>
      </c>
      <c r="C38" s="13"/>
      <c r="D38" s="12">
        <f>SUM(D34:D37)</f>
        <v>300000</v>
      </c>
      <c r="E38" s="219"/>
      <c r="F38" s="216"/>
    </row>
    <row r="39" spans="1:6" ht="29.25" customHeight="1">
      <c r="A39" s="15"/>
      <c r="B39" s="17" t="s">
        <v>123</v>
      </c>
      <c r="C39" s="8"/>
      <c r="D39" s="8"/>
      <c r="E39" s="219"/>
      <c r="F39" s="216"/>
    </row>
    <row r="40" spans="1:6" ht="34.049999999999997" customHeight="1">
      <c r="A40" s="6">
        <v>20</v>
      </c>
      <c r="B40" s="10" t="s">
        <v>124</v>
      </c>
      <c r="C40" s="13" t="s">
        <v>99</v>
      </c>
      <c r="D40" s="8">
        <v>80000</v>
      </c>
      <c r="E40" s="218"/>
      <c r="F40" s="216"/>
    </row>
    <row r="41" spans="1:6" ht="29.25" customHeight="1">
      <c r="A41" s="6">
        <v>21</v>
      </c>
      <c r="B41" s="10" t="s">
        <v>125</v>
      </c>
      <c r="C41" s="13" t="s">
        <v>99</v>
      </c>
      <c r="D41" s="8">
        <v>50000</v>
      </c>
      <c r="E41" s="218"/>
      <c r="F41" s="216"/>
    </row>
    <row r="42" spans="1:6" ht="30" customHeight="1">
      <c r="A42" s="6">
        <v>22</v>
      </c>
      <c r="B42" s="10" t="s">
        <v>126</v>
      </c>
      <c r="C42" s="13" t="s">
        <v>99</v>
      </c>
      <c r="D42" s="8">
        <v>75000</v>
      </c>
      <c r="E42" s="218"/>
      <c r="F42" s="216"/>
    </row>
    <row r="43" spans="1:6" ht="31.5" customHeight="1">
      <c r="A43" s="6">
        <v>23</v>
      </c>
      <c r="B43" s="10" t="s">
        <v>127</v>
      </c>
      <c r="C43" s="13" t="s">
        <v>99</v>
      </c>
      <c r="D43" s="8">
        <v>125000</v>
      </c>
      <c r="E43" s="218"/>
      <c r="F43" s="216"/>
    </row>
    <row r="44" spans="1:6" ht="31.5" customHeight="1">
      <c r="A44" s="6">
        <v>24</v>
      </c>
      <c r="B44" s="10" t="s">
        <v>128</v>
      </c>
      <c r="C44" s="13" t="s">
        <v>99</v>
      </c>
      <c r="D44" s="8">
        <v>200000</v>
      </c>
      <c r="E44" s="218"/>
      <c r="F44" s="216"/>
    </row>
    <row r="45" spans="1:6" ht="27" customHeight="1">
      <c r="A45" s="6"/>
      <c r="B45" s="7" t="s">
        <v>7</v>
      </c>
      <c r="C45" s="13"/>
      <c r="D45" s="12">
        <f>SUM(D40:D44)</f>
        <v>530000</v>
      </c>
      <c r="E45" s="219"/>
      <c r="F45" s="216"/>
    </row>
    <row r="46" spans="1:6" ht="32.25" customHeight="1">
      <c r="A46" s="15"/>
      <c r="B46" s="17" t="s">
        <v>129</v>
      </c>
      <c r="C46" s="13"/>
      <c r="D46" s="8"/>
      <c r="E46" s="219"/>
      <c r="F46" s="216"/>
    </row>
    <row r="47" spans="1:6" ht="26.25" customHeight="1">
      <c r="A47" s="6">
        <v>25</v>
      </c>
      <c r="B47" s="10" t="s">
        <v>130</v>
      </c>
      <c r="C47" s="13" t="s">
        <v>99</v>
      </c>
      <c r="D47" s="8">
        <v>50000</v>
      </c>
      <c r="E47" s="218"/>
      <c r="F47" s="216"/>
    </row>
    <row r="48" spans="1:6" ht="30" customHeight="1">
      <c r="A48" s="6">
        <v>26</v>
      </c>
      <c r="B48" s="10" t="s">
        <v>131</v>
      </c>
      <c r="C48" s="13" t="s">
        <v>99</v>
      </c>
      <c r="D48" s="8">
        <v>30000</v>
      </c>
      <c r="E48" s="218"/>
      <c r="F48" s="216"/>
    </row>
    <row r="49" spans="1:6" ht="28.5" customHeight="1">
      <c r="A49" s="6">
        <v>27</v>
      </c>
      <c r="B49" s="10" t="s">
        <v>132</v>
      </c>
      <c r="C49" s="13" t="s">
        <v>99</v>
      </c>
      <c r="D49" s="8">
        <v>10000</v>
      </c>
      <c r="E49" s="218"/>
      <c r="F49" s="216"/>
    </row>
    <row r="50" spans="1:6" ht="24" customHeight="1">
      <c r="A50" s="6">
        <v>28</v>
      </c>
      <c r="B50" s="16" t="s">
        <v>133</v>
      </c>
      <c r="C50" s="13" t="s">
        <v>99</v>
      </c>
      <c r="D50" s="8">
        <v>20000</v>
      </c>
      <c r="E50" s="218"/>
      <c r="F50" s="216"/>
    </row>
    <row r="51" spans="1:6" ht="32.25" customHeight="1">
      <c r="A51" s="6">
        <v>29</v>
      </c>
      <c r="B51" s="10" t="s">
        <v>134</v>
      </c>
      <c r="C51" s="13" t="s">
        <v>99</v>
      </c>
      <c r="D51" s="8">
        <v>20000</v>
      </c>
      <c r="E51" s="218"/>
      <c r="F51" s="216"/>
    </row>
    <row r="52" spans="1:6" ht="26.25" customHeight="1">
      <c r="A52" s="6"/>
      <c r="B52" s="7" t="s">
        <v>7</v>
      </c>
      <c r="C52" s="8"/>
      <c r="D52" s="12">
        <f>SUM(D47:D51)</f>
        <v>130000</v>
      </c>
      <c r="E52" s="219"/>
      <c r="F52" s="216"/>
    </row>
    <row r="53" spans="1:6" ht="33" customHeight="1">
      <c r="A53" s="6"/>
      <c r="B53" s="17" t="s">
        <v>135</v>
      </c>
      <c r="C53" s="8"/>
      <c r="D53" s="8"/>
      <c r="E53" s="219"/>
      <c r="F53" s="216"/>
    </row>
    <row r="54" spans="1:6" ht="31.5" customHeight="1">
      <c r="A54" s="6">
        <v>30</v>
      </c>
      <c r="B54" s="10" t="s">
        <v>136</v>
      </c>
      <c r="C54" s="13" t="s">
        <v>99</v>
      </c>
      <c r="D54" s="8">
        <v>85000</v>
      </c>
      <c r="E54" s="218"/>
      <c r="F54" s="216"/>
    </row>
    <row r="55" spans="1:6" ht="36.75" customHeight="1">
      <c r="A55" s="6">
        <v>31</v>
      </c>
      <c r="B55" s="10" t="s">
        <v>137</v>
      </c>
      <c r="C55" s="13" t="s">
        <v>99</v>
      </c>
      <c r="D55" s="8">
        <v>75000</v>
      </c>
      <c r="E55" s="218"/>
      <c r="F55" s="216"/>
    </row>
    <row r="56" spans="1:6" ht="36.75" customHeight="1">
      <c r="A56" s="6">
        <v>31</v>
      </c>
      <c r="B56" s="337" t="s">
        <v>138</v>
      </c>
      <c r="C56" s="13"/>
      <c r="D56" s="8">
        <v>20000</v>
      </c>
      <c r="E56" s="218"/>
      <c r="F56" s="216"/>
    </row>
    <row r="57" spans="1:6" ht="27" customHeight="1">
      <c r="A57" s="6"/>
      <c r="B57" s="7" t="s">
        <v>7</v>
      </c>
      <c r="C57" s="13"/>
      <c r="D57" s="12">
        <f>SUM(D54:D56)</f>
        <v>180000</v>
      </c>
      <c r="E57" s="219"/>
      <c r="F57" s="216"/>
    </row>
    <row r="58" spans="1:6" ht="43.05" customHeight="1">
      <c r="A58" s="15"/>
      <c r="B58" s="17" t="s">
        <v>139</v>
      </c>
      <c r="C58" s="13"/>
      <c r="D58" s="8"/>
      <c r="E58" s="219"/>
      <c r="F58" s="216"/>
    </row>
    <row r="59" spans="1:6" ht="23.25" customHeight="1">
      <c r="A59" s="6">
        <v>32</v>
      </c>
      <c r="B59" s="10" t="s">
        <v>140</v>
      </c>
      <c r="C59" s="13" t="s">
        <v>99</v>
      </c>
      <c r="D59" s="8">
        <v>20000</v>
      </c>
      <c r="E59" s="218"/>
      <c r="F59" s="216"/>
    </row>
    <row r="60" spans="1:6" ht="21" customHeight="1">
      <c r="A60" s="6">
        <v>33</v>
      </c>
      <c r="B60" s="18" t="s">
        <v>141</v>
      </c>
      <c r="C60" s="13" t="s">
        <v>99</v>
      </c>
      <c r="D60" s="8">
        <v>25000</v>
      </c>
      <c r="E60" s="218"/>
      <c r="F60" s="216"/>
    </row>
    <row r="61" spans="1:6" ht="30" customHeight="1">
      <c r="A61" s="6">
        <v>34</v>
      </c>
      <c r="B61" s="10" t="s">
        <v>142</v>
      </c>
      <c r="C61" s="13" t="s">
        <v>99</v>
      </c>
      <c r="D61" s="8">
        <v>30000</v>
      </c>
      <c r="E61" s="218"/>
      <c r="F61" s="216"/>
    </row>
    <row r="62" spans="1:6" ht="27" customHeight="1">
      <c r="A62" s="6">
        <v>35</v>
      </c>
      <c r="B62" s="10" t="s">
        <v>143</v>
      </c>
      <c r="C62" s="13" t="s">
        <v>99</v>
      </c>
      <c r="D62" s="8">
        <v>15000</v>
      </c>
      <c r="E62" s="218"/>
      <c r="F62" s="216"/>
    </row>
    <row r="63" spans="1:6" ht="37.049999999999997" customHeight="1">
      <c r="A63" s="6">
        <v>36</v>
      </c>
      <c r="B63" s="10" t="s">
        <v>144</v>
      </c>
      <c r="C63" s="13" t="s">
        <v>99</v>
      </c>
      <c r="D63" s="8">
        <v>80000</v>
      </c>
      <c r="E63" s="218"/>
      <c r="F63" s="216"/>
    </row>
    <row r="64" spans="1:6" ht="28.5" customHeight="1">
      <c r="A64" s="6"/>
      <c r="B64" s="7" t="s">
        <v>7</v>
      </c>
      <c r="C64" s="13"/>
      <c r="D64" s="12">
        <f>SUM(D59:D63)</f>
        <v>170000</v>
      </c>
      <c r="E64" s="219"/>
      <c r="F64" s="216"/>
    </row>
    <row r="65" spans="1:6" ht="24" customHeight="1">
      <c r="A65" s="15"/>
      <c r="B65" s="17" t="s">
        <v>145</v>
      </c>
      <c r="C65" s="13"/>
      <c r="D65" s="8"/>
      <c r="E65" s="219"/>
      <c r="F65" s="216"/>
    </row>
    <row r="66" spans="1:6" ht="27" customHeight="1">
      <c r="A66" s="6">
        <v>37</v>
      </c>
      <c r="B66" s="10" t="s">
        <v>146</v>
      </c>
      <c r="C66" s="13" t="s">
        <v>99</v>
      </c>
      <c r="D66" s="8">
        <v>30000</v>
      </c>
      <c r="E66" s="218"/>
      <c r="F66" s="216"/>
    </row>
    <row r="67" spans="1:6" ht="27" customHeight="1">
      <c r="A67" s="6">
        <v>38</v>
      </c>
      <c r="B67" s="10" t="s">
        <v>147</v>
      </c>
      <c r="C67" s="13" t="s">
        <v>99</v>
      </c>
      <c r="D67" s="8">
        <v>50000</v>
      </c>
      <c r="E67" s="218"/>
      <c r="F67" s="216"/>
    </row>
    <row r="68" spans="1:6" ht="36" customHeight="1">
      <c r="A68" s="6">
        <v>39</v>
      </c>
      <c r="B68" s="10" t="s">
        <v>148</v>
      </c>
      <c r="C68" s="13" t="s">
        <v>99</v>
      </c>
      <c r="D68" s="8">
        <v>85000</v>
      </c>
      <c r="E68" s="218"/>
      <c r="F68" s="216"/>
    </row>
    <row r="69" spans="1:6" ht="28.5" customHeight="1">
      <c r="A69" s="6">
        <v>40</v>
      </c>
      <c r="B69" s="10" t="s">
        <v>149</v>
      </c>
      <c r="C69" s="13" t="s">
        <v>99</v>
      </c>
      <c r="D69" s="8">
        <v>100000</v>
      </c>
      <c r="E69" s="218"/>
      <c r="F69" s="216"/>
    </row>
    <row r="70" spans="1:6" ht="24" customHeight="1">
      <c r="A70" s="6"/>
      <c r="B70" s="7" t="s">
        <v>7</v>
      </c>
      <c r="C70" s="13"/>
      <c r="D70" s="12">
        <f>SUM(D66:D69)</f>
        <v>265000</v>
      </c>
      <c r="E70" s="223" t="s">
        <v>150</v>
      </c>
      <c r="F70" s="224">
        <v>20000</v>
      </c>
    </row>
    <row r="71" spans="1:6" ht="34.5" customHeight="1">
      <c r="A71" s="6"/>
      <c r="B71" s="17" t="s">
        <v>151</v>
      </c>
      <c r="C71" s="8"/>
      <c r="D71" s="8"/>
      <c r="E71" s="225" t="s">
        <v>152</v>
      </c>
      <c r="F71" s="225">
        <v>20000</v>
      </c>
    </row>
    <row r="72" spans="1:6" ht="34.5" customHeight="1">
      <c r="A72" s="6">
        <v>41</v>
      </c>
      <c r="B72" s="10" t="s">
        <v>153</v>
      </c>
      <c r="C72" s="8" t="s">
        <v>154</v>
      </c>
      <c r="D72" s="8">
        <v>20000</v>
      </c>
      <c r="E72" s="225" t="s">
        <v>155</v>
      </c>
      <c r="F72" s="225">
        <v>15000</v>
      </c>
    </row>
    <row r="73" spans="1:6" ht="34.5" customHeight="1">
      <c r="A73" s="6">
        <v>42</v>
      </c>
      <c r="B73" s="10" t="s">
        <v>156</v>
      </c>
      <c r="C73" s="8" t="s">
        <v>157</v>
      </c>
      <c r="D73" s="8">
        <v>20000</v>
      </c>
      <c r="E73" s="225" t="s">
        <v>158</v>
      </c>
      <c r="F73" s="225">
        <v>15000</v>
      </c>
    </row>
    <row r="74" spans="1:6" ht="34.5" customHeight="1">
      <c r="A74" s="6">
        <v>43</v>
      </c>
      <c r="B74" s="10" t="s">
        <v>159</v>
      </c>
      <c r="C74" s="8" t="s">
        <v>160</v>
      </c>
      <c r="D74" s="8">
        <v>16000</v>
      </c>
      <c r="E74" s="226" t="s">
        <v>161</v>
      </c>
      <c r="F74" s="225">
        <v>10000</v>
      </c>
    </row>
    <row r="75" spans="1:6" ht="34.5" customHeight="1">
      <c r="A75" s="6">
        <v>44</v>
      </c>
      <c r="B75" s="10" t="s">
        <v>162</v>
      </c>
      <c r="C75" s="8" t="s">
        <v>160</v>
      </c>
      <c r="D75" s="8">
        <v>14000</v>
      </c>
      <c r="E75" s="226" t="s">
        <v>163</v>
      </c>
      <c r="F75" s="225">
        <v>10000</v>
      </c>
    </row>
    <row r="76" spans="1:6" ht="34.5" customHeight="1">
      <c r="A76" s="6">
        <v>45</v>
      </c>
      <c r="B76" s="10" t="s">
        <v>164</v>
      </c>
      <c r="C76" s="8"/>
      <c r="D76" s="8">
        <v>90000</v>
      </c>
      <c r="E76" s="223"/>
      <c r="F76" s="224">
        <f>SUM(F70:F75)</f>
        <v>90000</v>
      </c>
    </row>
    <row r="77" spans="1:6" ht="34.5" customHeight="1">
      <c r="A77" s="6">
        <v>46</v>
      </c>
      <c r="B77" s="10" t="s">
        <v>165</v>
      </c>
      <c r="C77" s="8" t="s">
        <v>166</v>
      </c>
      <c r="D77" s="8">
        <v>30000</v>
      </c>
      <c r="E77" s="225"/>
      <c r="F77" s="225"/>
    </row>
    <row r="78" spans="1:6" ht="34.5" customHeight="1">
      <c r="A78" s="6">
        <v>47</v>
      </c>
      <c r="B78" s="337" t="s">
        <v>167</v>
      </c>
      <c r="C78" s="8" t="s">
        <v>166</v>
      </c>
      <c r="D78" s="8">
        <v>10000</v>
      </c>
    </row>
    <row r="79" spans="1:6" ht="21" customHeight="1">
      <c r="A79" s="6"/>
      <c r="B79" s="7" t="s">
        <v>7</v>
      </c>
      <c r="C79" s="13"/>
      <c r="D79" s="12">
        <f>SUM(D72:D78)</f>
        <v>200000</v>
      </c>
    </row>
    <row r="80" spans="1:6" ht="26.25" customHeight="1">
      <c r="A80" s="6">
        <v>48</v>
      </c>
      <c r="B80" s="10" t="s">
        <v>168</v>
      </c>
      <c r="C80" s="13"/>
      <c r="D80" s="8"/>
    </row>
    <row r="81" spans="1:6" ht="26.25" customHeight="1">
      <c r="A81" s="6">
        <v>49</v>
      </c>
      <c r="B81" s="16" t="s">
        <v>169</v>
      </c>
      <c r="C81" s="13" t="s">
        <v>99</v>
      </c>
      <c r="D81" s="8">
        <v>1000</v>
      </c>
    </row>
    <row r="82" spans="1:6" ht="26.25" customHeight="1">
      <c r="A82" s="6"/>
      <c r="B82" s="7" t="s">
        <v>7</v>
      </c>
      <c r="C82" s="8"/>
      <c r="D82" s="12">
        <f>SUM(D81:D81)</f>
        <v>1000</v>
      </c>
    </row>
    <row r="83" spans="1:6" ht="29.25" customHeight="1">
      <c r="A83" s="6"/>
      <c r="B83" s="7" t="s">
        <v>170</v>
      </c>
      <c r="C83" s="8"/>
      <c r="D83" s="8"/>
    </row>
    <row r="84" spans="1:6" ht="23.25" customHeight="1">
      <c r="A84" s="6">
        <v>50</v>
      </c>
      <c r="B84" s="16" t="s">
        <v>171</v>
      </c>
      <c r="C84" s="13" t="s">
        <v>99</v>
      </c>
      <c r="D84" s="8">
        <v>150000</v>
      </c>
    </row>
    <row r="85" spans="1:6" ht="30" customHeight="1">
      <c r="A85" s="6">
        <v>51</v>
      </c>
      <c r="B85" s="16" t="s">
        <v>172</v>
      </c>
      <c r="C85" s="13" t="s">
        <v>99</v>
      </c>
      <c r="D85" s="8">
        <v>50000</v>
      </c>
    </row>
    <row r="86" spans="1:6" ht="30" customHeight="1">
      <c r="A86" s="6">
        <v>52</v>
      </c>
      <c r="B86" s="16" t="s">
        <v>173</v>
      </c>
      <c r="C86" s="13" t="s">
        <v>99</v>
      </c>
      <c r="D86" s="8">
        <v>20000</v>
      </c>
    </row>
    <row r="87" spans="1:6" ht="30.75" customHeight="1">
      <c r="A87" s="6"/>
      <c r="B87" s="7" t="s">
        <v>7</v>
      </c>
      <c r="C87" s="13"/>
      <c r="D87" s="12">
        <f>SUM(D84:D86)</f>
        <v>220000</v>
      </c>
    </row>
    <row r="88" spans="1:6" ht="31.5" customHeight="1">
      <c r="A88" s="6"/>
      <c r="B88" s="7" t="s">
        <v>174</v>
      </c>
      <c r="C88" s="13"/>
      <c r="D88" s="12">
        <f>D20+D27+D32+D38+D45+D52+D57+D64+D70+D79+D82+D87</f>
        <v>5506000</v>
      </c>
      <c r="E88" s="219"/>
      <c r="F88" s="227"/>
    </row>
    <row r="89" spans="1:6" ht="31.5" customHeight="1">
      <c r="A89" s="6"/>
      <c r="B89" s="7"/>
      <c r="C89" s="220"/>
      <c r="D89" s="12"/>
      <c r="E89" s="219"/>
      <c r="F89" s="227"/>
    </row>
    <row r="90" spans="1:6" ht="29.25" customHeight="1">
      <c r="A90" s="6"/>
      <c r="B90" s="16" t="s">
        <v>175</v>
      </c>
      <c r="C90" s="220"/>
      <c r="D90" s="8"/>
      <c r="E90" s="221"/>
      <c r="F90" s="216"/>
    </row>
    <row r="91" spans="1:6" ht="32.25" customHeight="1">
      <c r="A91" s="6">
        <v>53</v>
      </c>
      <c r="B91" s="10" t="s">
        <v>176</v>
      </c>
      <c r="C91" s="220" t="s">
        <v>177</v>
      </c>
      <c r="D91" s="8">
        <v>54000</v>
      </c>
      <c r="E91" s="218"/>
      <c r="F91" s="216"/>
    </row>
    <row r="92" spans="1:6" ht="32.25" customHeight="1">
      <c r="A92" s="6">
        <v>54</v>
      </c>
      <c r="B92" s="10" t="s">
        <v>178</v>
      </c>
      <c r="C92" s="220" t="s">
        <v>179</v>
      </c>
      <c r="D92" s="8">
        <v>50000</v>
      </c>
      <c r="E92" s="218"/>
      <c r="F92" s="216"/>
    </row>
    <row r="93" spans="1:6" ht="32.25" customHeight="1">
      <c r="A93" s="6">
        <v>55</v>
      </c>
      <c r="B93" s="10" t="s">
        <v>180</v>
      </c>
      <c r="C93" s="220" t="s">
        <v>179</v>
      </c>
      <c r="D93" s="8">
        <v>30000</v>
      </c>
      <c r="E93" s="218"/>
      <c r="F93" s="216"/>
    </row>
    <row r="94" spans="1:6" ht="24" customHeight="1">
      <c r="A94" s="6">
        <v>56</v>
      </c>
      <c r="B94" s="10" t="s">
        <v>181</v>
      </c>
      <c r="C94" s="9" t="s">
        <v>177</v>
      </c>
      <c r="D94" s="8">
        <v>60000</v>
      </c>
      <c r="E94" s="218"/>
      <c r="F94" s="216"/>
    </row>
    <row r="95" spans="1:6" ht="31.5" customHeight="1">
      <c r="A95" s="6">
        <v>57</v>
      </c>
      <c r="B95" s="10" t="s">
        <v>182</v>
      </c>
      <c r="C95" s="9" t="s">
        <v>99</v>
      </c>
      <c r="D95" s="8">
        <v>200000</v>
      </c>
      <c r="E95" s="218"/>
      <c r="F95" s="216"/>
    </row>
    <row r="96" spans="1:6" ht="37.049999999999997" customHeight="1">
      <c r="A96" s="6">
        <v>58</v>
      </c>
      <c r="B96" s="10" t="s">
        <v>183</v>
      </c>
      <c r="C96" s="9" t="s">
        <v>177</v>
      </c>
      <c r="D96" s="8">
        <v>1000000</v>
      </c>
      <c r="E96" s="218"/>
      <c r="F96" s="216"/>
    </row>
    <row r="97" spans="1:7" ht="27" customHeight="1">
      <c r="A97" s="6">
        <v>59</v>
      </c>
      <c r="B97" s="30" t="s">
        <v>184</v>
      </c>
      <c r="C97" s="9" t="s">
        <v>185</v>
      </c>
      <c r="D97" s="8">
        <v>50000</v>
      </c>
      <c r="E97" s="218"/>
      <c r="F97" s="216"/>
    </row>
    <row r="98" spans="1:7" ht="25.05" customHeight="1">
      <c r="A98" s="6"/>
      <c r="B98" s="16" t="s">
        <v>186</v>
      </c>
      <c r="C98" s="25"/>
      <c r="D98" s="12">
        <f>SUM(D91:D97)</f>
        <v>1444000</v>
      </c>
      <c r="E98" s="221"/>
      <c r="F98" s="216"/>
    </row>
    <row r="99" spans="1:7" ht="31.5" customHeight="1">
      <c r="A99" s="6"/>
      <c r="B99" s="17" t="s">
        <v>187</v>
      </c>
      <c r="C99" s="25"/>
      <c r="D99" s="68">
        <f>D98+D88+D15</f>
        <v>7345750</v>
      </c>
      <c r="E99" s="221"/>
      <c r="F99" s="227"/>
    </row>
    <row r="100" spans="1:7" ht="28.95" customHeight="1">
      <c r="A100" s="457" t="s">
        <v>188</v>
      </c>
      <c r="B100" s="458"/>
      <c r="C100" s="458"/>
      <c r="D100" s="459"/>
      <c r="E100" s="229" t="s">
        <v>189</v>
      </c>
      <c r="F100" s="227"/>
      <c r="G100" s="230"/>
    </row>
    <row r="101" spans="1:7" ht="30.75" customHeight="1">
      <c r="A101" s="231" t="s">
        <v>90</v>
      </c>
      <c r="B101" s="228" t="s">
        <v>91</v>
      </c>
      <c r="C101" s="232" t="s">
        <v>92</v>
      </c>
      <c r="D101" s="233" t="s">
        <v>190</v>
      </c>
      <c r="E101" s="234"/>
      <c r="F101" s="216"/>
    </row>
    <row r="102" spans="1:7" ht="24" customHeight="1">
      <c r="A102" s="228" t="s">
        <v>90</v>
      </c>
      <c r="B102" s="235" t="s">
        <v>191</v>
      </c>
      <c r="C102" s="47"/>
      <c r="D102" s="6"/>
      <c r="E102" s="236"/>
      <c r="F102" s="216"/>
    </row>
    <row r="103" spans="1:7" ht="40.049999999999997" customHeight="1">
      <c r="A103" s="228">
        <v>60</v>
      </c>
      <c r="B103" s="10" t="s">
        <v>192</v>
      </c>
      <c r="C103" s="237" t="s">
        <v>177</v>
      </c>
      <c r="D103" s="238">
        <v>520000</v>
      </c>
      <c r="E103" s="236"/>
      <c r="F103" s="216"/>
    </row>
    <row r="104" spans="1:7" ht="40.049999999999997" customHeight="1">
      <c r="A104" s="228">
        <v>61</v>
      </c>
      <c r="B104" s="10" t="s">
        <v>193</v>
      </c>
      <c r="C104" s="237" t="s">
        <v>194</v>
      </c>
      <c r="D104" s="238">
        <v>150000</v>
      </c>
      <c r="E104" s="236"/>
      <c r="F104" s="216"/>
    </row>
    <row r="105" spans="1:7" ht="29.4" customHeight="1">
      <c r="A105" s="228">
        <v>62</v>
      </c>
      <c r="B105" s="239" t="s">
        <v>195</v>
      </c>
      <c r="C105" s="237" t="s">
        <v>99</v>
      </c>
      <c r="D105" s="238">
        <v>240000</v>
      </c>
      <c r="E105" s="236"/>
      <c r="F105" s="216"/>
    </row>
    <row r="106" spans="1:7" ht="24" customHeight="1">
      <c r="A106" s="228">
        <v>63</v>
      </c>
      <c r="B106" s="42" t="s">
        <v>196</v>
      </c>
      <c r="C106" s="240" t="s">
        <v>185</v>
      </c>
      <c r="D106" s="241">
        <v>150000</v>
      </c>
      <c r="E106" s="236"/>
      <c r="F106" s="216"/>
    </row>
    <row r="107" spans="1:7" ht="37.950000000000003" customHeight="1">
      <c r="A107" s="228">
        <v>64</v>
      </c>
      <c r="B107" s="42" t="s">
        <v>197</v>
      </c>
      <c r="C107" s="240" t="s">
        <v>198</v>
      </c>
      <c r="D107" s="242">
        <v>2654572.88</v>
      </c>
      <c r="E107" s="236"/>
      <c r="F107" s="216"/>
    </row>
    <row r="108" spans="1:7" ht="24" customHeight="1">
      <c r="A108" s="228">
        <v>65</v>
      </c>
      <c r="B108" s="42" t="s">
        <v>199</v>
      </c>
      <c r="C108" s="240" t="s">
        <v>198</v>
      </c>
      <c r="D108" s="241">
        <v>1089326</v>
      </c>
      <c r="E108" s="236"/>
      <c r="F108" s="216"/>
    </row>
    <row r="109" spans="1:7" ht="33" customHeight="1">
      <c r="A109" s="228">
        <v>66</v>
      </c>
      <c r="B109" s="42" t="s">
        <v>200</v>
      </c>
      <c r="C109" s="240" t="s">
        <v>198</v>
      </c>
      <c r="D109" s="241">
        <v>1006697.65</v>
      </c>
      <c r="E109" s="236"/>
      <c r="F109" s="216"/>
    </row>
    <row r="110" spans="1:7" ht="36" customHeight="1">
      <c r="A110" s="228">
        <v>67</v>
      </c>
      <c r="B110" s="42" t="s">
        <v>201</v>
      </c>
      <c r="C110" s="240" t="s">
        <v>198</v>
      </c>
      <c r="D110" s="241">
        <v>2521919.4</v>
      </c>
      <c r="E110" s="236"/>
      <c r="F110" s="216"/>
    </row>
    <row r="111" spans="1:7" ht="37.799999999999997" customHeight="1">
      <c r="A111" s="228">
        <v>68</v>
      </c>
      <c r="B111" s="42" t="s">
        <v>202</v>
      </c>
      <c r="C111" s="240" t="s">
        <v>177</v>
      </c>
      <c r="D111" s="241">
        <v>3383828</v>
      </c>
      <c r="E111" s="236"/>
      <c r="F111" s="216"/>
    </row>
    <row r="112" spans="1:7" ht="34.950000000000003" customHeight="1">
      <c r="A112" s="228">
        <v>69</v>
      </c>
      <c r="B112" s="42" t="s">
        <v>203</v>
      </c>
      <c r="C112" s="240" t="s">
        <v>177</v>
      </c>
      <c r="D112" s="241">
        <v>268038.40000000002</v>
      </c>
      <c r="E112" s="236"/>
      <c r="F112" s="216"/>
    </row>
    <row r="113" spans="1:6" ht="24" customHeight="1">
      <c r="A113" s="228">
        <v>70</v>
      </c>
      <c r="B113" s="42" t="s">
        <v>204</v>
      </c>
      <c r="C113" s="240" t="s">
        <v>177</v>
      </c>
      <c r="D113" s="241">
        <v>500000</v>
      </c>
      <c r="E113" s="236"/>
      <c r="F113" s="216"/>
    </row>
    <row r="114" spans="1:6" ht="24" customHeight="1">
      <c r="A114" s="228">
        <v>71</v>
      </c>
      <c r="B114" s="42" t="s">
        <v>205</v>
      </c>
      <c r="C114" s="240"/>
      <c r="D114" s="241">
        <v>433252</v>
      </c>
      <c r="E114" s="236"/>
      <c r="F114" s="216"/>
    </row>
    <row r="115" spans="1:6" ht="27" customHeight="1">
      <c r="A115" s="228"/>
      <c r="B115" s="10" t="s">
        <v>206</v>
      </c>
      <c r="C115" s="243"/>
      <c r="D115" s="244">
        <f>SUM(D103:D114)</f>
        <v>12917634.33</v>
      </c>
      <c r="E115" s="236"/>
      <c r="F115" s="216"/>
    </row>
    <row r="116" spans="1:6" ht="34.5" customHeight="1">
      <c r="A116" s="228"/>
      <c r="B116" s="245"/>
      <c r="C116" s="243"/>
      <c r="D116" s="246"/>
      <c r="E116" s="236"/>
      <c r="F116" s="216"/>
    </row>
    <row r="117" spans="1:6" ht="39.75" customHeight="1">
      <c r="A117" s="7"/>
      <c r="B117" s="245" t="s">
        <v>207</v>
      </c>
      <c r="C117" s="247"/>
      <c r="D117" s="12">
        <f>D115</f>
        <v>12917634.33</v>
      </c>
      <c r="E117" s="248">
        <v>1675574</v>
      </c>
      <c r="F117" s="216"/>
    </row>
    <row r="118" spans="1:6" ht="28.5" customHeight="1">
      <c r="A118" s="53"/>
      <c r="B118" s="55" t="s">
        <v>208</v>
      </c>
      <c r="C118" s="249"/>
      <c r="D118" s="143">
        <f>D117+D99</f>
        <v>20263384.329999998</v>
      </c>
      <c r="E118" s="250"/>
      <c r="F118" s="227"/>
    </row>
    <row r="119" spans="1:6" ht="28.5" customHeight="1">
      <c r="A119" s="58"/>
      <c r="B119" s="251"/>
      <c r="C119" s="252"/>
      <c r="D119" s="143"/>
      <c r="E119" s="250"/>
      <c r="F119" s="227"/>
    </row>
    <row r="120" spans="1:6" ht="28.5" customHeight="1">
      <c r="A120" s="58"/>
      <c r="B120" s="251"/>
      <c r="C120" s="252"/>
      <c r="D120" s="143"/>
      <c r="E120" s="250"/>
      <c r="F120" s="227"/>
    </row>
    <row r="121" spans="1:6" ht="24" customHeight="1">
      <c r="A121" s="58"/>
      <c r="B121" s="58"/>
      <c r="C121" s="253"/>
      <c r="D121" s="254"/>
      <c r="E121" s="250"/>
      <c r="F121" s="216"/>
    </row>
    <row r="122" spans="1:6" ht="49.5" customHeight="1">
      <c r="A122" s="460" t="s">
        <v>209</v>
      </c>
      <c r="B122" s="461"/>
      <c r="C122" s="461"/>
      <c r="D122" s="462"/>
      <c r="E122" s="255"/>
      <c r="F122" s="216"/>
    </row>
    <row r="123" spans="1:6" ht="35.25" customHeight="1">
      <c r="A123" s="61" t="s">
        <v>90</v>
      </c>
      <c r="B123" s="61" t="s">
        <v>91</v>
      </c>
      <c r="C123" s="38" t="s">
        <v>92</v>
      </c>
      <c r="D123" s="62" t="s">
        <v>210</v>
      </c>
      <c r="E123" s="256"/>
      <c r="F123" s="216"/>
    </row>
    <row r="124" spans="1:6" ht="28.5" customHeight="1">
      <c r="A124" s="63">
        <v>1</v>
      </c>
      <c r="B124" s="18" t="s">
        <v>211</v>
      </c>
      <c r="C124" s="65" t="s">
        <v>212</v>
      </c>
      <c r="D124" s="64">
        <v>2490254.52</v>
      </c>
      <c r="E124" s="257"/>
      <c r="F124" s="216"/>
    </row>
    <row r="125" spans="1:6" ht="28.5" customHeight="1">
      <c r="A125" s="63">
        <v>2</v>
      </c>
      <c r="B125" s="18" t="s">
        <v>213</v>
      </c>
      <c r="C125" s="65" t="s">
        <v>214</v>
      </c>
      <c r="D125" s="64">
        <v>1441410.8</v>
      </c>
      <c r="E125" s="257"/>
      <c r="F125" s="216"/>
    </row>
    <row r="126" spans="1:6" ht="20.25" customHeight="1">
      <c r="A126" s="63">
        <v>3</v>
      </c>
      <c r="B126" s="18" t="s">
        <v>215</v>
      </c>
      <c r="C126" s="65" t="s">
        <v>216</v>
      </c>
      <c r="D126" s="64">
        <v>231545.66</v>
      </c>
      <c r="E126" s="257"/>
      <c r="F126" s="216"/>
    </row>
    <row r="127" spans="1:6" ht="36" customHeight="1">
      <c r="A127" s="63">
        <v>4</v>
      </c>
      <c r="B127" s="18" t="s">
        <v>217</v>
      </c>
      <c r="C127" s="65" t="s">
        <v>218</v>
      </c>
      <c r="D127" s="64">
        <v>207923.76</v>
      </c>
      <c r="E127" s="257"/>
      <c r="F127" s="216"/>
    </row>
    <row r="128" spans="1:6" ht="29.25" customHeight="1">
      <c r="A128" s="63">
        <v>5</v>
      </c>
      <c r="B128" s="18" t="s">
        <v>219</v>
      </c>
      <c r="C128" s="65" t="s">
        <v>220</v>
      </c>
      <c r="D128" s="64">
        <v>1410956.42</v>
      </c>
      <c r="E128" s="257"/>
      <c r="F128" s="216"/>
    </row>
    <row r="129" spans="1:6" ht="30" customHeight="1">
      <c r="A129" s="63">
        <v>6</v>
      </c>
      <c r="B129" s="18" t="s">
        <v>221</v>
      </c>
      <c r="C129" s="65" t="s">
        <v>222</v>
      </c>
      <c r="D129" s="64">
        <v>1583149.59</v>
      </c>
      <c r="E129" s="257"/>
      <c r="F129" s="216"/>
    </row>
    <row r="130" spans="1:6" ht="27" customHeight="1">
      <c r="A130" s="63">
        <v>7</v>
      </c>
      <c r="B130" s="18" t="s">
        <v>223</v>
      </c>
      <c r="C130" s="65" t="s">
        <v>152</v>
      </c>
      <c r="D130" s="66">
        <v>675594.81</v>
      </c>
      <c r="E130" s="257"/>
      <c r="F130" s="216"/>
    </row>
    <row r="131" spans="1:6" ht="26.25" customHeight="1">
      <c r="A131" s="63">
        <v>8</v>
      </c>
      <c r="B131" s="18" t="s">
        <v>224</v>
      </c>
      <c r="C131" s="65" t="s">
        <v>166</v>
      </c>
      <c r="D131" s="64">
        <v>220240.35</v>
      </c>
      <c r="E131" s="257"/>
      <c r="F131" s="216"/>
    </row>
    <row r="132" spans="1:6" ht="25.5" customHeight="1">
      <c r="A132" s="63">
        <v>9</v>
      </c>
      <c r="B132" s="18" t="s">
        <v>225</v>
      </c>
      <c r="C132" s="65" t="s">
        <v>226</v>
      </c>
      <c r="D132" s="64">
        <v>592032.38</v>
      </c>
      <c r="E132" s="257"/>
      <c r="F132" s="216"/>
    </row>
    <row r="133" spans="1:6" ht="31.5" customHeight="1">
      <c r="A133" s="63">
        <v>10</v>
      </c>
      <c r="B133" s="18" t="s">
        <v>227</v>
      </c>
      <c r="C133" s="65" t="s">
        <v>150</v>
      </c>
      <c r="D133" s="64">
        <v>1399001.92</v>
      </c>
      <c r="E133" s="257"/>
      <c r="F133" s="216"/>
    </row>
    <row r="134" spans="1:6" ht="24" customHeight="1">
      <c r="A134" s="63">
        <v>11</v>
      </c>
      <c r="B134" s="18" t="s">
        <v>228</v>
      </c>
      <c r="C134" s="65" t="s">
        <v>229</v>
      </c>
      <c r="D134" s="64">
        <v>86597.78</v>
      </c>
      <c r="E134" s="257"/>
      <c r="F134" s="216"/>
    </row>
    <row r="135" spans="1:6" ht="27" customHeight="1">
      <c r="A135" s="63"/>
      <c r="B135" s="67" t="s">
        <v>230</v>
      </c>
      <c r="C135" s="65"/>
      <c r="D135" s="68">
        <f>SUM(D124:D134)</f>
        <v>10338707.99</v>
      </c>
      <c r="E135" s="258"/>
      <c r="F135" s="216"/>
    </row>
    <row r="136" spans="1:6" ht="28.5" customHeight="1">
      <c r="A136" s="463" t="s">
        <v>231</v>
      </c>
      <c r="B136" s="464"/>
      <c r="C136" s="464"/>
      <c r="D136" s="465"/>
      <c r="E136" s="259"/>
      <c r="F136" s="216"/>
    </row>
    <row r="137" spans="1:6" ht="23.25" customHeight="1">
      <c r="A137" s="70"/>
      <c r="B137" s="71" t="s">
        <v>232</v>
      </c>
      <c r="C137" s="220"/>
      <c r="D137" s="72"/>
      <c r="E137" s="260"/>
      <c r="F137" s="216"/>
    </row>
    <row r="138" spans="1:6" ht="39" customHeight="1">
      <c r="A138" s="70">
        <v>12</v>
      </c>
      <c r="B138" s="261" t="s">
        <v>233</v>
      </c>
      <c r="C138" s="65" t="s">
        <v>99</v>
      </c>
      <c r="D138" s="74">
        <v>6000</v>
      </c>
      <c r="E138" s="257"/>
      <c r="F138" s="216"/>
    </row>
    <row r="139" spans="1:6" ht="27" customHeight="1">
      <c r="A139" s="70">
        <v>13</v>
      </c>
      <c r="B139" s="262" t="s">
        <v>234</v>
      </c>
      <c r="C139" s="65" t="s">
        <v>99</v>
      </c>
      <c r="D139" s="74">
        <v>8500</v>
      </c>
      <c r="E139" s="257"/>
      <c r="F139" s="216"/>
    </row>
    <row r="140" spans="1:6" ht="44.25" customHeight="1">
      <c r="A140" s="70">
        <v>14</v>
      </c>
      <c r="B140" s="262" t="s">
        <v>235</v>
      </c>
      <c r="C140" s="65" t="s">
        <v>99</v>
      </c>
      <c r="D140" s="74">
        <v>4500</v>
      </c>
      <c r="E140" s="257"/>
      <c r="F140" s="216"/>
    </row>
    <row r="141" spans="1:6" ht="52.95" customHeight="1">
      <c r="A141" s="70">
        <v>15</v>
      </c>
      <c r="B141" s="262" t="s">
        <v>236</v>
      </c>
      <c r="C141" s="65" t="s">
        <v>99</v>
      </c>
      <c r="D141" s="74">
        <v>4500</v>
      </c>
      <c r="E141" s="257"/>
      <c r="F141" s="216"/>
    </row>
    <row r="142" spans="1:6" ht="36" customHeight="1">
      <c r="A142" s="70">
        <v>16</v>
      </c>
      <c r="B142" s="263" t="s">
        <v>237</v>
      </c>
      <c r="C142" s="65" t="s">
        <v>99</v>
      </c>
      <c r="D142" s="74">
        <v>2500</v>
      </c>
      <c r="E142" s="257"/>
      <c r="F142" s="216"/>
    </row>
    <row r="143" spans="1:6" ht="28.95" customHeight="1">
      <c r="A143" s="70">
        <v>17</v>
      </c>
      <c r="B143" s="211" t="s">
        <v>238</v>
      </c>
      <c r="C143" s="65" t="s">
        <v>99</v>
      </c>
      <c r="D143" s="74">
        <v>4000</v>
      </c>
      <c r="E143" s="257"/>
      <c r="F143" s="216"/>
    </row>
    <row r="144" spans="1:6" ht="44.25" customHeight="1">
      <c r="A144" s="70"/>
      <c r="B144" s="67" t="s">
        <v>7</v>
      </c>
      <c r="C144" s="65"/>
      <c r="D144" s="85">
        <f>SUM(D138:D143)</f>
        <v>30000</v>
      </c>
      <c r="E144" s="257"/>
      <c r="F144" s="216"/>
    </row>
    <row r="145" spans="1:6" ht="19.5" customHeight="1">
      <c r="A145" s="70"/>
      <c r="C145" s="65"/>
      <c r="D145" s="78"/>
      <c r="E145" s="264"/>
      <c r="F145" s="216"/>
    </row>
    <row r="146" spans="1:6" ht="25.5" customHeight="1">
      <c r="A146" s="70"/>
      <c r="B146" s="67" t="s">
        <v>239</v>
      </c>
      <c r="C146" s="65"/>
      <c r="D146" s="74"/>
      <c r="E146" s="260"/>
      <c r="F146" s="216"/>
    </row>
    <row r="147" spans="1:6" ht="28.05" customHeight="1">
      <c r="A147" s="70">
        <v>18</v>
      </c>
      <c r="B147" s="18" t="s">
        <v>240</v>
      </c>
      <c r="C147" s="65" t="s">
        <v>99</v>
      </c>
      <c r="D147" s="74">
        <v>3000</v>
      </c>
      <c r="E147" s="265"/>
      <c r="F147" s="216"/>
    </row>
    <row r="148" spans="1:6" ht="25.05" customHeight="1">
      <c r="A148" s="70">
        <v>19</v>
      </c>
      <c r="B148" s="18" t="s">
        <v>241</v>
      </c>
      <c r="C148" s="65" t="s">
        <v>99</v>
      </c>
      <c r="D148" s="74">
        <v>8000</v>
      </c>
      <c r="E148" s="265"/>
      <c r="F148" s="216"/>
    </row>
    <row r="149" spans="1:6" ht="30" customHeight="1">
      <c r="A149" s="70">
        <v>20</v>
      </c>
      <c r="B149" s="18" t="s">
        <v>242</v>
      </c>
      <c r="C149" s="65" t="s">
        <v>99</v>
      </c>
      <c r="D149" s="74">
        <v>4000</v>
      </c>
      <c r="E149" s="265"/>
      <c r="F149" s="216"/>
    </row>
    <row r="150" spans="1:6" ht="40.5" customHeight="1">
      <c r="A150" s="70">
        <v>21</v>
      </c>
      <c r="B150" s="18" t="s">
        <v>243</v>
      </c>
      <c r="C150" s="65" t="s">
        <v>99</v>
      </c>
      <c r="D150" s="74">
        <v>3000</v>
      </c>
      <c r="E150" s="265"/>
      <c r="F150" s="216"/>
    </row>
    <row r="151" spans="1:6" ht="30" customHeight="1">
      <c r="A151" s="70"/>
      <c r="B151" s="67" t="s">
        <v>7</v>
      </c>
      <c r="C151" s="65"/>
      <c r="D151" s="85">
        <v>18000</v>
      </c>
      <c r="E151" s="265"/>
      <c r="F151" s="216"/>
    </row>
    <row r="152" spans="1:6" ht="24" customHeight="1">
      <c r="A152" s="70"/>
      <c r="B152" s="80" t="s">
        <v>244</v>
      </c>
      <c r="C152" s="65"/>
      <c r="D152" s="78"/>
      <c r="E152" s="265"/>
      <c r="F152" s="216"/>
    </row>
    <row r="153" spans="1:6" ht="24" customHeight="1">
      <c r="A153" s="70">
        <v>22</v>
      </c>
      <c r="B153" s="266" t="s">
        <v>245</v>
      </c>
      <c r="C153" s="65" t="s">
        <v>99</v>
      </c>
      <c r="D153" s="74">
        <v>6000</v>
      </c>
      <c r="E153" s="265"/>
      <c r="F153" s="216"/>
    </row>
    <row r="154" spans="1:6" ht="40.950000000000003" customHeight="1">
      <c r="A154" s="70">
        <v>23</v>
      </c>
      <c r="B154" s="267" t="s">
        <v>246</v>
      </c>
      <c r="C154" s="65" t="s">
        <v>99</v>
      </c>
      <c r="D154" s="74">
        <v>3000</v>
      </c>
      <c r="E154" s="265"/>
      <c r="F154" s="216"/>
    </row>
    <row r="155" spans="1:6" ht="38.25" customHeight="1">
      <c r="A155" s="70">
        <v>24</v>
      </c>
      <c r="B155" s="266" t="s">
        <v>247</v>
      </c>
      <c r="C155" s="65" t="s">
        <v>99</v>
      </c>
      <c r="D155" s="74">
        <v>4000</v>
      </c>
      <c r="E155" s="265"/>
      <c r="F155" s="216"/>
    </row>
    <row r="156" spans="1:6" ht="36" customHeight="1">
      <c r="A156" s="70">
        <v>25</v>
      </c>
      <c r="B156" s="267" t="s">
        <v>248</v>
      </c>
      <c r="C156" s="65" t="s">
        <v>99</v>
      </c>
      <c r="D156" s="74">
        <v>6000</v>
      </c>
      <c r="E156" s="265"/>
      <c r="F156" s="216"/>
    </row>
    <row r="157" spans="1:6" ht="40.049999999999997" customHeight="1">
      <c r="A157" s="70">
        <v>26</v>
      </c>
      <c r="B157" s="267" t="s">
        <v>249</v>
      </c>
      <c r="C157" s="65" t="s">
        <v>99</v>
      </c>
      <c r="D157" s="74">
        <v>8000</v>
      </c>
      <c r="E157" s="265"/>
      <c r="F157" s="216"/>
    </row>
    <row r="158" spans="1:6" ht="53.25" customHeight="1">
      <c r="A158" s="70">
        <v>27</v>
      </c>
      <c r="B158" s="266" t="s">
        <v>250</v>
      </c>
      <c r="C158" s="65" t="s">
        <v>99</v>
      </c>
      <c r="D158" s="74">
        <v>5000</v>
      </c>
      <c r="E158" s="265"/>
      <c r="F158" s="216"/>
    </row>
    <row r="159" spans="1:6" ht="27" customHeight="1">
      <c r="A159" s="70"/>
      <c r="B159" s="67" t="s">
        <v>7</v>
      </c>
      <c r="C159" s="65"/>
      <c r="D159" s="85">
        <f>SUM(D153:D158)</f>
        <v>32000</v>
      </c>
      <c r="E159" s="265"/>
      <c r="F159" s="216"/>
    </row>
    <row r="160" spans="1:6" ht="29.25" customHeight="1">
      <c r="A160" s="70"/>
      <c r="B160" s="466" t="s">
        <v>251</v>
      </c>
      <c r="C160" s="467"/>
      <c r="D160" s="74"/>
      <c r="E160" s="265"/>
      <c r="F160" s="216"/>
    </row>
    <row r="161" spans="1:6" ht="30" customHeight="1">
      <c r="A161" s="82">
        <v>28</v>
      </c>
      <c r="B161" s="18" t="s">
        <v>252</v>
      </c>
      <c r="C161" s="220" t="s">
        <v>99</v>
      </c>
      <c r="D161" s="74">
        <v>10000</v>
      </c>
      <c r="E161" s="265"/>
      <c r="F161" s="216"/>
    </row>
    <row r="162" spans="1:6" ht="27" customHeight="1">
      <c r="A162" s="70">
        <v>29</v>
      </c>
      <c r="B162" s="18" t="s">
        <v>253</v>
      </c>
      <c r="C162" s="220" t="s">
        <v>99</v>
      </c>
      <c r="D162" s="74">
        <v>8000</v>
      </c>
      <c r="E162" s="265"/>
      <c r="F162" s="216"/>
    </row>
    <row r="163" spans="1:6" ht="30" customHeight="1">
      <c r="A163" s="70">
        <v>30</v>
      </c>
      <c r="B163" s="18" t="s">
        <v>254</v>
      </c>
      <c r="C163" s="220" t="s">
        <v>99</v>
      </c>
      <c r="D163" s="74">
        <v>10000</v>
      </c>
      <c r="E163" s="265"/>
      <c r="F163" s="216"/>
    </row>
    <row r="164" spans="1:6" ht="27" customHeight="1">
      <c r="A164" s="70">
        <v>31</v>
      </c>
      <c r="B164" s="18" t="s">
        <v>255</v>
      </c>
      <c r="C164" s="220" t="s">
        <v>99</v>
      </c>
      <c r="D164" s="74">
        <v>2000</v>
      </c>
      <c r="E164" s="265"/>
      <c r="F164" s="216"/>
    </row>
    <row r="165" spans="1:6" ht="30" customHeight="1">
      <c r="A165" s="70"/>
      <c r="B165" s="67" t="s">
        <v>7</v>
      </c>
      <c r="C165" s="220"/>
      <c r="D165" s="85">
        <v>30000</v>
      </c>
      <c r="E165" s="260"/>
      <c r="F165" s="216"/>
    </row>
    <row r="166" spans="1:6" ht="30" customHeight="1">
      <c r="A166" s="70"/>
      <c r="B166" s="67" t="s">
        <v>256</v>
      </c>
      <c r="C166" s="220"/>
      <c r="D166" s="78"/>
      <c r="E166" s="260"/>
      <c r="F166" s="216"/>
    </row>
    <row r="167" spans="1:6" ht="38.25" customHeight="1">
      <c r="A167" s="70">
        <v>32</v>
      </c>
      <c r="B167" s="18" t="s">
        <v>257</v>
      </c>
      <c r="C167" s="220" t="s">
        <v>99</v>
      </c>
      <c r="D167" s="74">
        <v>4000</v>
      </c>
      <c r="E167" s="260"/>
      <c r="F167" s="216"/>
    </row>
    <row r="168" spans="1:6" ht="39" customHeight="1">
      <c r="A168" s="70">
        <v>33</v>
      </c>
      <c r="B168" s="18" t="s">
        <v>258</v>
      </c>
      <c r="C168" s="220" t="s">
        <v>99</v>
      </c>
      <c r="D168" s="74">
        <v>13000</v>
      </c>
      <c r="E168" s="260"/>
      <c r="F168" s="216"/>
    </row>
    <row r="169" spans="1:6" ht="40.5" customHeight="1">
      <c r="A169" s="70">
        <v>34</v>
      </c>
      <c r="B169" s="18" t="s">
        <v>259</v>
      </c>
      <c r="C169" s="220" t="s">
        <v>99</v>
      </c>
      <c r="D169" s="74">
        <v>3000</v>
      </c>
      <c r="E169" s="260"/>
      <c r="F169" s="216"/>
    </row>
    <row r="170" spans="1:6" ht="27" customHeight="1">
      <c r="A170" s="70"/>
      <c r="B170" s="18" t="s">
        <v>7</v>
      </c>
      <c r="C170" s="220"/>
      <c r="D170" s="85">
        <v>20000</v>
      </c>
      <c r="E170" s="260"/>
      <c r="F170" s="216"/>
    </row>
    <row r="171" spans="1:6" ht="22.5" customHeight="1">
      <c r="A171" s="70"/>
      <c r="B171" s="67" t="s">
        <v>217</v>
      </c>
      <c r="C171" s="220"/>
      <c r="D171" s="74"/>
      <c r="E171" s="265"/>
      <c r="F171" s="216"/>
    </row>
    <row r="172" spans="1:6" ht="44.25" customHeight="1">
      <c r="A172" s="82">
        <v>35</v>
      </c>
      <c r="B172" s="18" t="s">
        <v>260</v>
      </c>
      <c r="C172" s="220"/>
      <c r="D172" s="74">
        <v>2000</v>
      </c>
      <c r="E172" s="265"/>
      <c r="F172" s="216"/>
    </row>
    <row r="173" spans="1:6" ht="37.049999999999997" customHeight="1">
      <c r="A173" s="70">
        <v>36</v>
      </c>
      <c r="B173" s="18" t="s">
        <v>261</v>
      </c>
      <c r="C173" s="220" t="s">
        <v>99</v>
      </c>
      <c r="D173" s="74">
        <v>5000</v>
      </c>
      <c r="E173" s="265"/>
      <c r="F173" s="216"/>
    </row>
    <row r="174" spans="1:6" ht="28.05" customHeight="1">
      <c r="A174" s="70">
        <v>37</v>
      </c>
      <c r="B174" s="18" t="s">
        <v>262</v>
      </c>
      <c r="C174" s="220" t="s">
        <v>99</v>
      </c>
      <c r="D174" s="74">
        <v>3000</v>
      </c>
      <c r="E174" s="265"/>
      <c r="F174" s="216"/>
    </row>
    <row r="175" spans="1:6" ht="27" customHeight="1">
      <c r="A175" s="70"/>
      <c r="B175" s="67" t="s">
        <v>7</v>
      </c>
      <c r="C175" s="220"/>
      <c r="D175" s="85">
        <v>10000</v>
      </c>
      <c r="E175" s="260"/>
      <c r="F175" s="216"/>
    </row>
    <row r="176" spans="1:6" ht="25.5" customHeight="1">
      <c r="A176" s="70"/>
      <c r="B176" s="80" t="s">
        <v>263</v>
      </c>
      <c r="C176" s="220"/>
      <c r="D176" s="74"/>
      <c r="E176" s="268"/>
      <c r="F176" s="216"/>
    </row>
    <row r="177" spans="1:6" ht="39" customHeight="1">
      <c r="A177" s="82">
        <v>38</v>
      </c>
      <c r="B177" s="83" t="s">
        <v>264</v>
      </c>
      <c r="C177" s="220" t="s">
        <v>99</v>
      </c>
      <c r="D177" s="74">
        <v>3000</v>
      </c>
      <c r="E177" s="265"/>
      <c r="F177" s="216"/>
    </row>
    <row r="178" spans="1:6" ht="35.25" customHeight="1">
      <c r="A178" s="70">
        <v>39</v>
      </c>
      <c r="B178" s="84" t="s">
        <v>265</v>
      </c>
      <c r="C178" s="220" t="s">
        <v>99</v>
      </c>
      <c r="D178" s="74">
        <v>2000</v>
      </c>
      <c r="E178" s="265"/>
      <c r="F178" s="216"/>
    </row>
    <row r="179" spans="1:6" ht="42.75" customHeight="1">
      <c r="A179" s="70">
        <v>40</v>
      </c>
      <c r="B179" s="83" t="s">
        <v>266</v>
      </c>
      <c r="C179" s="220" t="s">
        <v>99</v>
      </c>
      <c r="D179" s="74">
        <v>5000</v>
      </c>
      <c r="E179" s="265"/>
      <c r="F179" s="216"/>
    </row>
    <row r="180" spans="1:6" ht="34.5" customHeight="1">
      <c r="A180" s="70"/>
      <c r="B180" s="83" t="s">
        <v>7</v>
      </c>
      <c r="C180" s="220"/>
      <c r="D180" s="85">
        <v>10000</v>
      </c>
      <c r="E180" s="260"/>
      <c r="F180" s="216"/>
    </row>
    <row r="181" spans="1:6" ht="38.25" customHeight="1">
      <c r="A181" s="70"/>
      <c r="B181" s="83" t="s">
        <v>267</v>
      </c>
      <c r="C181" s="220"/>
      <c r="D181" s="85">
        <f>D180+D175+D170+D165+D159+D151+D144</f>
        <v>150000</v>
      </c>
      <c r="E181" s="260"/>
      <c r="F181" s="216"/>
    </row>
    <row r="182" spans="1:6" ht="37.5" customHeight="1">
      <c r="A182" s="70"/>
      <c r="B182" s="86"/>
      <c r="C182" s="220"/>
      <c r="D182" s="85"/>
      <c r="E182" s="260"/>
      <c r="F182" s="216"/>
    </row>
    <row r="183" spans="1:6" ht="32.25" customHeight="1">
      <c r="A183" s="92"/>
      <c r="B183" s="93"/>
      <c r="C183" s="90"/>
      <c r="D183" s="96"/>
      <c r="E183" s="269"/>
    </row>
    <row r="184" spans="1:6" ht="44.25" customHeight="1">
      <c r="A184" s="468" t="s">
        <v>268</v>
      </c>
      <c r="B184" s="468"/>
      <c r="C184" s="469"/>
      <c r="D184" s="468"/>
      <c r="E184" s="270"/>
    </row>
    <row r="185" spans="1:6" ht="56.25" customHeight="1">
      <c r="A185" s="173" t="s">
        <v>90</v>
      </c>
      <c r="B185" s="173" t="s">
        <v>91</v>
      </c>
      <c r="C185" s="271" t="s">
        <v>92</v>
      </c>
      <c r="D185" s="272" t="s">
        <v>190</v>
      </c>
      <c r="E185" s="273"/>
    </row>
    <row r="186" spans="1:6" ht="44.25" customHeight="1">
      <c r="A186" s="103"/>
      <c r="B186" s="104" t="s">
        <v>269</v>
      </c>
      <c r="C186" s="274"/>
      <c r="D186" s="106"/>
      <c r="E186" s="275"/>
    </row>
    <row r="187" spans="1:6" ht="39" customHeight="1">
      <c r="A187" s="103">
        <v>1</v>
      </c>
      <c r="B187" s="108" t="s">
        <v>270</v>
      </c>
      <c r="C187" s="276" t="s">
        <v>271</v>
      </c>
      <c r="D187" s="110">
        <v>60000</v>
      </c>
      <c r="E187" s="277"/>
    </row>
    <row r="188" spans="1:6" ht="34.950000000000003" customHeight="1">
      <c r="A188" s="103">
        <v>2</v>
      </c>
      <c r="B188" s="108" t="s">
        <v>272</v>
      </c>
      <c r="C188" s="276" t="s">
        <v>271</v>
      </c>
      <c r="D188" s="110">
        <v>50000</v>
      </c>
      <c r="E188" s="277"/>
    </row>
    <row r="189" spans="1:6" ht="24" customHeight="1">
      <c r="A189" s="103">
        <v>3</v>
      </c>
      <c r="B189" s="108" t="s">
        <v>273</v>
      </c>
      <c r="C189" s="276" t="s">
        <v>271</v>
      </c>
      <c r="D189" s="110">
        <v>90000</v>
      </c>
      <c r="E189" s="277"/>
    </row>
    <row r="190" spans="1:6" ht="25.05" customHeight="1">
      <c r="A190" s="103">
        <v>4</v>
      </c>
      <c r="B190" s="108" t="s">
        <v>274</v>
      </c>
      <c r="C190" s="276" t="s">
        <v>271</v>
      </c>
      <c r="D190" s="110">
        <v>40000</v>
      </c>
      <c r="E190" s="278"/>
    </row>
    <row r="191" spans="1:6" ht="34.950000000000003" customHeight="1">
      <c r="A191" s="103">
        <v>5</v>
      </c>
      <c r="B191" s="108" t="s">
        <v>275</v>
      </c>
      <c r="C191" s="276" t="s">
        <v>271</v>
      </c>
      <c r="D191" s="110">
        <v>50000</v>
      </c>
      <c r="E191" s="277"/>
    </row>
    <row r="192" spans="1:6" ht="27" customHeight="1">
      <c r="A192" s="103">
        <v>6</v>
      </c>
      <c r="B192" s="108" t="s">
        <v>276</v>
      </c>
      <c r="C192" s="276" t="s">
        <v>271</v>
      </c>
      <c r="D192" s="110">
        <v>90000</v>
      </c>
      <c r="E192" s="277"/>
    </row>
    <row r="193" spans="1:5" ht="24" customHeight="1">
      <c r="A193" s="103">
        <v>7</v>
      </c>
      <c r="B193" s="18" t="s">
        <v>277</v>
      </c>
      <c r="C193" s="276" t="s">
        <v>271</v>
      </c>
      <c r="D193" s="110">
        <v>100000</v>
      </c>
      <c r="E193" s="277"/>
    </row>
    <row r="194" spans="1:5" ht="27" customHeight="1">
      <c r="A194" s="103">
        <v>8</v>
      </c>
      <c r="B194" s="108" t="s">
        <v>278</v>
      </c>
      <c r="C194" s="276" t="s">
        <v>271</v>
      </c>
      <c r="D194" s="110">
        <v>30000</v>
      </c>
      <c r="E194" s="277"/>
    </row>
    <row r="195" spans="1:5" ht="30" customHeight="1">
      <c r="A195" s="103">
        <v>9</v>
      </c>
      <c r="B195" s="108" t="s">
        <v>279</v>
      </c>
      <c r="C195" s="276" t="s">
        <v>271</v>
      </c>
      <c r="D195" s="110">
        <v>50000</v>
      </c>
      <c r="E195" s="277"/>
    </row>
    <row r="196" spans="1:5" ht="25.95" customHeight="1">
      <c r="A196" s="103">
        <v>10</v>
      </c>
      <c r="B196" s="108" t="s">
        <v>280</v>
      </c>
      <c r="C196" s="276" t="s">
        <v>271</v>
      </c>
      <c r="D196" s="110">
        <v>20000</v>
      </c>
      <c r="E196" s="277"/>
    </row>
    <row r="197" spans="1:5" ht="25.95" customHeight="1">
      <c r="A197" s="103">
        <v>11</v>
      </c>
      <c r="B197" s="112" t="s">
        <v>281</v>
      </c>
      <c r="C197" s="276" t="s">
        <v>271</v>
      </c>
      <c r="D197" s="110">
        <v>120000</v>
      </c>
      <c r="E197" s="277"/>
    </row>
    <row r="198" spans="1:5" ht="25.05" customHeight="1">
      <c r="A198" s="103">
        <v>12</v>
      </c>
      <c r="B198" s="112" t="s">
        <v>282</v>
      </c>
      <c r="C198" s="276" t="s">
        <v>271</v>
      </c>
      <c r="D198" s="110">
        <v>20000</v>
      </c>
      <c r="E198" s="277"/>
    </row>
    <row r="199" spans="1:5" ht="31.05" customHeight="1">
      <c r="A199" s="103">
        <v>13</v>
      </c>
      <c r="B199" s="18" t="s">
        <v>283</v>
      </c>
      <c r="C199" s="276" t="s">
        <v>271</v>
      </c>
      <c r="D199" s="110">
        <v>40000</v>
      </c>
      <c r="E199" s="277"/>
    </row>
    <row r="200" spans="1:5" ht="48" customHeight="1">
      <c r="A200" s="103">
        <v>14</v>
      </c>
      <c r="B200" s="222" t="s">
        <v>284</v>
      </c>
      <c r="C200" s="276" t="s">
        <v>271</v>
      </c>
      <c r="D200" s="110">
        <v>40000</v>
      </c>
      <c r="E200" s="277"/>
    </row>
    <row r="201" spans="1:5" ht="28.05" customHeight="1">
      <c r="A201" s="103">
        <v>15</v>
      </c>
      <c r="B201" s="18" t="s">
        <v>285</v>
      </c>
      <c r="C201" s="276" t="s">
        <v>271</v>
      </c>
      <c r="D201" s="110">
        <v>15000</v>
      </c>
      <c r="E201" s="277"/>
    </row>
    <row r="202" spans="1:5" ht="32.25" customHeight="1">
      <c r="A202" s="103"/>
      <c r="B202" s="67" t="s">
        <v>7</v>
      </c>
      <c r="C202" s="247"/>
      <c r="D202" s="143">
        <f>SUM(D187:D201)</f>
        <v>815000</v>
      </c>
      <c r="E202" s="277"/>
    </row>
    <row r="203" spans="1:5" ht="34.5" customHeight="1">
      <c r="A203" s="114"/>
      <c r="B203" s="67"/>
      <c r="C203" s="279"/>
      <c r="D203" s="115"/>
      <c r="E203" s="280"/>
    </row>
    <row r="204" spans="1:5" ht="30" customHeight="1">
      <c r="A204" s="114"/>
      <c r="B204" s="67" t="s">
        <v>286</v>
      </c>
      <c r="C204" s="279"/>
      <c r="D204" s="115"/>
      <c r="E204" s="280"/>
    </row>
    <row r="205" spans="1:5" ht="33" customHeight="1">
      <c r="A205" s="114"/>
      <c r="B205" s="93" t="s">
        <v>287</v>
      </c>
      <c r="C205" s="279"/>
      <c r="D205" s="110"/>
      <c r="E205" s="275"/>
    </row>
    <row r="206" spans="1:5" ht="40.049999999999997" customHeight="1">
      <c r="A206" s="103">
        <v>16</v>
      </c>
      <c r="B206" s="18" t="s">
        <v>288</v>
      </c>
      <c r="C206" s="276" t="s">
        <v>289</v>
      </c>
      <c r="D206" s="118">
        <v>30000</v>
      </c>
      <c r="E206" s="277"/>
    </row>
    <row r="207" spans="1:5" ht="28.95" customHeight="1">
      <c r="A207" s="103">
        <v>17</v>
      </c>
      <c r="B207" s="18" t="s">
        <v>290</v>
      </c>
      <c r="C207" s="276" t="s">
        <v>289</v>
      </c>
      <c r="D207" s="118">
        <v>21594</v>
      </c>
      <c r="E207" s="281"/>
    </row>
    <row r="208" spans="1:5" ht="28.95" customHeight="1">
      <c r="A208" s="103">
        <v>18</v>
      </c>
      <c r="B208" s="18" t="s">
        <v>291</v>
      </c>
      <c r="C208" s="276"/>
      <c r="D208" s="118">
        <v>30000</v>
      </c>
      <c r="E208" s="281"/>
    </row>
    <row r="209" spans="1:5" ht="33" customHeight="1">
      <c r="A209" s="114"/>
      <c r="B209" s="93" t="s">
        <v>7</v>
      </c>
      <c r="C209" s="279"/>
      <c r="D209" s="120">
        <f>SUM(D206:D208)</f>
        <v>81594</v>
      </c>
      <c r="E209" s="275"/>
    </row>
    <row r="210" spans="1:5" ht="22.5" customHeight="1">
      <c r="A210" s="114"/>
      <c r="B210" s="93"/>
      <c r="C210" s="279"/>
      <c r="D210" s="115"/>
      <c r="E210" s="275"/>
    </row>
    <row r="211" spans="1:5" ht="28.5" customHeight="1">
      <c r="A211" s="282"/>
      <c r="B211" s="283" t="s">
        <v>292</v>
      </c>
      <c r="C211" s="284"/>
      <c r="D211" s="285"/>
      <c r="E211" s="275"/>
    </row>
    <row r="212" spans="1:5" ht="29.25" customHeight="1">
      <c r="A212" s="282"/>
      <c r="B212" s="286" t="s">
        <v>232</v>
      </c>
      <c r="C212" s="284"/>
      <c r="D212" s="285"/>
      <c r="E212" s="275"/>
    </row>
    <row r="213" spans="1:5" ht="33" customHeight="1">
      <c r="A213" s="282">
        <v>19</v>
      </c>
      <c r="B213" s="287" t="s">
        <v>293</v>
      </c>
      <c r="C213" s="288" t="s">
        <v>289</v>
      </c>
      <c r="D213" s="285">
        <v>80000</v>
      </c>
      <c r="E213" s="289"/>
    </row>
    <row r="214" spans="1:5" ht="43.05" customHeight="1">
      <c r="A214" s="282">
        <v>20</v>
      </c>
      <c r="B214" s="287" t="s">
        <v>294</v>
      </c>
      <c r="C214" s="288" t="s">
        <v>289</v>
      </c>
      <c r="D214" s="285">
        <v>100000</v>
      </c>
      <c r="E214" s="290"/>
    </row>
    <row r="215" spans="1:5" ht="36" customHeight="1">
      <c r="A215" s="282">
        <v>21</v>
      </c>
      <c r="B215" s="291" t="s">
        <v>295</v>
      </c>
      <c r="C215" s="288"/>
      <c r="D215" s="285">
        <v>50000</v>
      </c>
      <c r="E215" s="290"/>
    </row>
    <row r="216" spans="1:5" ht="37.049999999999997" customHeight="1">
      <c r="A216" s="282">
        <v>22</v>
      </c>
      <c r="B216" s="292" t="s">
        <v>296</v>
      </c>
      <c r="C216" s="288"/>
      <c r="D216" s="285">
        <v>70000</v>
      </c>
      <c r="E216" s="290"/>
    </row>
    <row r="217" spans="1:5" ht="25.95" customHeight="1">
      <c r="A217" s="282"/>
      <c r="B217" s="287" t="s">
        <v>297</v>
      </c>
      <c r="C217" s="288"/>
      <c r="D217" s="293">
        <f>SUM(D213:D216)</f>
        <v>300000</v>
      </c>
      <c r="E217" s="290"/>
    </row>
    <row r="218" spans="1:5" ht="36.75" customHeight="1">
      <c r="A218" s="282"/>
      <c r="B218" s="294" t="s">
        <v>239</v>
      </c>
      <c r="C218" s="288"/>
      <c r="D218" s="285"/>
      <c r="E218" s="275"/>
    </row>
    <row r="219" spans="1:5" ht="36.75" customHeight="1">
      <c r="A219" s="282">
        <v>23</v>
      </c>
      <c r="B219" s="295" t="s">
        <v>298</v>
      </c>
      <c r="C219" s="288"/>
      <c r="D219" s="285">
        <v>10000</v>
      </c>
      <c r="E219" s="275"/>
    </row>
    <row r="220" spans="1:5" ht="36.75" customHeight="1">
      <c r="A220" s="282">
        <v>24</v>
      </c>
      <c r="B220" s="296" t="s">
        <v>299</v>
      </c>
      <c r="C220" s="288"/>
      <c r="D220" s="285">
        <v>30000</v>
      </c>
      <c r="E220" s="275"/>
    </row>
    <row r="221" spans="1:5" ht="27" customHeight="1">
      <c r="A221" s="282">
        <v>25</v>
      </c>
      <c r="B221" s="296" t="s">
        <v>300</v>
      </c>
      <c r="C221" s="288" t="s">
        <v>301</v>
      </c>
      <c r="D221" s="285">
        <v>20000</v>
      </c>
      <c r="E221" s="275"/>
    </row>
    <row r="222" spans="1:5" ht="30" customHeight="1">
      <c r="A222" s="282">
        <v>26</v>
      </c>
      <c r="B222" s="287" t="s">
        <v>302</v>
      </c>
      <c r="C222" s="288" t="s">
        <v>289</v>
      </c>
      <c r="D222" s="297">
        <v>15000</v>
      </c>
      <c r="E222" s="277"/>
    </row>
    <row r="223" spans="1:5" ht="36" customHeight="1">
      <c r="A223" s="282">
        <v>27</v>
      </c>
      <c r="B223" s="287" t="s">
        <v>303</v>
      </c>
      <c r="C223" s="288" t="s">
        <v>304</v>
      </c>
      <c r="D223" s="285">
        <v>60000</v>
      </c>
      <c r="E223" s="275"/>
    </row>
    <row r="224" spans="1:5" ht="28.5" customHeight="1">
      <c r="A224" s="282"/>
      <c r="B224" s="294" t="s">
        <v>7</v>
      </c>
      <c r="C224" s="298"/>
      <c r="D224" s="299">
        <f>SUM(D219:D223)</f>
        <v>135000</v>
      </c>
      <c r="E224" s="275"/>
    </row>
    <row r="225" spans="1:5" ht="33" customHeight="1">
      <c r="A225" s="282"/>
      <c r="B225" s="294" t="s">
        <v>305</v>
      </c>
      <c r="C225" s="298"/>
      <c r="D225" s="285"/>
      <c r="E225" s="289"/>
    </row>
    <row r="226" spans="1:5" ht="25.05" customHeight="1">
      <c r="A226" s="282">
        <v>28</v>
      </c>
      <c r="B226" s="300" t="s">
        <v>306</v>
      </c>
      <c r="C226" s="288" t="s">
        <v>289</v>
      </c>
      <c r="D226" s="285">
        <v>15000</v>
      </c>
      <c r="E226" s="289"/>
    </row>
    <row r="227" spans="1:5" ht="34.049999999999997" customHeight="1">
      <c r="A227" s="282">
        <v>29</v>
      </c>
      <c r="B227" s="301" t="s">
        <v>307</v>
      </c>
      <c r="C227" s="288" t="s">
        <v>289</v>
      </c>
      <c r="D227" s="285">
        <v>10000</v>
      </c>
      <c r="E227" s="289"/>
    </row>
    <row r="228" spans="1:5" ht="37.5" customHeight="1">
      <c r="A228" s="282">
        <v>30</v>
      </c>
      <c r="B228" s="301" t="s">
        <v>308</v>
      </c>
      <c r="C228" s="288" t="s">
        <v>289</v>
      </c>
      <c r="D228" s="285">
        <v>10000</v>
      </c>
      <c r="E228" s="289"/>
    </row>
    <row r="229" spans="1:5" ht="44.25" customHeight="1">
      <c r="A229" s="282">
        <v>31</v>
      </c>
      <c r="B229" s="302" t="s">
        <v>309</v>
      </c>
      <c r="C229" s="288" t="s">
        <v>289</v>
      </c>
      <c r="D229" s="285">
        <v>10000</v>
      </c>
      <c r="E229" s="289"/>
    </row>
    <row r="230" spans="1:5" ht="26.25" customHeight="1">
      <c r="A230" s="282"/>
      <c r="B230" s="294" t="s">
        <v>7</v>
      </c>
      <c r="C230" s="288"/>
      <c r="D230" s="299">
        <f>SUM(D226:D229)</f>
        <v>45000</v>
      </c>
      <c r="E230" s="275"/>
    </row>
    <row r="231" spans="1:5" ht="30" customHeight="1">
      <c r="A231" s="282"/>
      <c r="B231" s="294" t="s">
        <v>310</v>
      </c>
      <c r="C231" s="288"/>
      <c r="D231" s="303"/>
      <c r="E231" s="275"/>
    </row>
    <row r="232" spans="1:5" ht="34.5" customHeight="1">
      <c r="A232" s="282">
        <v>32</v>
      </c>
      <c r="B232" s="304" t="s">
        <v>311</v>
      </c>
      <c r="C232" s="288" t="s">
        <v>289</v>
      </c>
      <c r="D232" s="285">
        <v>100000</v>
      </c>
      <c r="E232" s="289"/>
    </row>
    <row r="233" spans="1:5" ht="34.5" customHeight="1">
      <c r="A233" s="282">
        <v>33</v>
      </c>
      <c r="B233" s="305" t="s">
        <v>312</v>
      </c>
      <c r="C233" s="288" t="s">
        <v>313</v>
      </c>
      <c r="D233" s="285">
        <v>90000</v>
      </c>
      <c r="E233" s="289"/>
    </row>
    <row r="234" spans="1:5" ht="34.5" customHeight="1">
      <c r="A234" s="282">
        <v>34</v>
      </c>
      <c r="B234" s="305" t="s">
        <v>314</v>
      </c>
      <c r="C234" s="288"/>
      <c r="D234" s="285">
        <v>20000</v>
      </c>
      <c r="E234" s="289"/>
    </row>
    <row r="235" spans="1:5" ht="34.5" customHeight="1">
      <c r="A235" s="282">
        <v>35</v>
      </c>
      <c r="B235" s="296" t="s">
        <v>315</v>
      </c>
      <c r="C235" s="288"/>
      <c r="D235" s="285">
        <v>10000</v>
      </c>
      <c r="E235" s="289"/>
    </row>
    <row r="236" spans="1:5" ht="34.5" customHeight="1">
      <c r="A236" s="282">
        <v>36</v>
      </c>
      <c r="B236" s="296" t="s">
        <v>316</v>
      </c>
      <c r="C236" s="288"/>
      <c r="D236" s="285">
        <v>30000</v>
      </c>
      <c r="E236" s="289"/>
    </row>
    <row r="237" spans="1:5" ht="28.5" customHeight="1">
      <c r="A237" s="282"/>
      <c r="B237" s="294" t="s">
        <v>7</v>
      </c>
      <c r="C237" s="288"/>
      <c r="D237" s="306">
        <f>SUM(D232:D236)</f>
        <v>250000</v>
      </c>
      <c r="E237" s="275"/>
    </row>
    <row r="238" spans="1:5" ht="33" customHeight="1">
      <c r="A238" s="282"/>
      <c r="B238" s="294" t="s">
        <v>317</v>
      </c>
      <c r="C238" s="288"/>
      <c r="D238" s="285"/>
      <c r="E238" s="275"/>
    </row>
    <row r="239" spans="1:5" ht="25.5" customHeight="1">
      <c r="A239" s="282">
        <v>37</v>
      </c>
      <c r="B239" s="287" t="s">
        <v>318</v>
      </c>
      <c r="C239" s="288" t="s">
        <v>289</v>
      </c>
      <c r="D239" s="285">
        <v>203984</v>
      </c>
      <c r="E239" s="289"/>
    </row>
    <row r="240" spans="1:5" ht="27" customHeight="1">
      <c r="A240" s="282">
        <v>38</v>
      </c>
      <c r="B240" s="296" t="s">
        <v>319</v>
      </c>
      <c r="C240" s="288" t="s">
        <v>289</v>
      </c>
      <c r="D240" s="285">
        <v>50000</v>
      </c>
      <c r="E240" s="289"/>
    </row>
    <row r="241" spans="1:5" ht="37.950000000000003" customHeight="1">
      <c r="A241" s="282">
        <v>39</v>
      </c>
      <c r="B241" s="287" t="s">
        <v>320</v>
      </c>
      <c r="C241" s="288" t="s">
        <v>289</v>
      </c>
      <c r="D241" s="285">
        <v>200000</v>
      </c>
      <c r="E241" s="289"/>
    </row>
    <row r="242" spans="1:5" ht="22.2">
      <c r="A242" s="282">
        <v>40</v>
      </c>
      <c r="B242" s="287" t="s">
        <v>321</v>
      </c>
      <c r="C242" s="307" t="s">
        <v>322</v>
      </c>
      <c r="D242" s="285">
        <v>50000</v>
      </c>
      <c r="E242" s="277"/>
    </row>
    <row r="243" spans="1:5" ht="22.95" customHeight="1">
      <c r="A243" s="282">
        <v>41</v>
      </c>
      <c r="B243" s="287" t="s">
        <v>323</v>
      </c>
      <c r="C243" s="308" t="s">
        <v>324</v>
      </c>
      <c r="D243" s="285">
        <v>300000</v>
      </c>
      <c r="E243" s="309"/>
    </row>
    <row r="244" spans="1:5" ht="30" customHeight="1">
      <c r="A244" s="282"/>
      <c r="B244" s="310" t="s">
        <v>7</v>
      </c>
      <c r="C244" s="311"/>
      <c r="D244" s="306">
        <f>SUM(D239:D243)</f>
        <v>803984</v>
      </c>
      <c r="E244" s="275"/>
    </row>
    <row r="245" spans="1:5" ht="29.25" customHeight="1">
      <c r="A245" s="282"/>
      <c r="B245" s="286" t="s">
        <v>325</v>
      </c>
      <c r="C245" s="312"/>
      <c r="D245" s="285"/>
      <c r="E245" s="275"/>
    </row>
    <row r="246" spans="1:5" ht="30" customHeight="1">
      <c r="A246" s="282">
        <v>42</v>
      </c>
      <c r="B246" s="287" t="s">
        <v>326</v>
      </c>
      <c r="C246" s="288" t="s">
        <v>289</v>
      </c>
      <c r="D246" s="285">
        <v>20398</v>
      </c>
      <c r="E246" s="289"/>
    </row>
    <row r="247" spans="1:5" ht="34.950000000000003" customHeight="1">
      <c r="A247" s="282">
        <v>43</v>
      </c>
      <c r="B247" s="313" t="s">
        <v>327</v>
      </c>
      <c r="C247" s="288" t="s">
        <v>289</v>
      </c>
      <c r="D247" s="285">
        <v>30000</v>
      </c>
      <c r="E247" s="289"/>
    </row>
    <row r="248" spans="1:5" s="209" customFormat="1" ht="27" customHeight="1">
      <c r="A248" s="282">
        <v>44</v>
      </c>
      <c r="B248" s="313" t="s">
        <v>328</v>
      </c>
      <c r="C248" s="288" t="s">
        <v>329</v>
      </c>
      <c r="D248" s="285">
        <v>99442.68</v>
      </c>
      <c r="E248" s="290"/>
    </row>
    <row r="249" spans="1:5" ht="28.5" customHeight="1">
      <c r="A249" s="282"/>
      <c r="B249" s="310" t="s">
        <v>7</v>
      </c>
      <c r="C249" s="314"/>
      <c r="D249" s="315">
        <f>SUM(D246:D248)</f>
        <v>149840.68</v>
      </c>
      <c r="E249" s="275"/>
    </row>
    <row r="250" spans="1:5" ht="26.25" customHeight="1">
      <c r="A250" s="282"/>
      <c r="B250" s="286" t="s">
        <v>330</v>
      </c>
      <c r="C250" s="312"/>
      <c r="D250" s="285"/>
      <c r="E250" s="275"/>
    </row>
    <row r="251" spans="1:5" ht="34.049999999999997" customHeight="1">
      <c r="A251" s="282">
        <v>45</v>
      </c>
      <c r="B251" s="287" t="s">
        <v>331</v>
      </c>
      <c r="C251" s="288" t="s">
        <v>289</v>
      </c>
      <c r="D251" s="316">
        <v>81594</v>
      </c>
      <c r="E251" s="289"/>
    </row>
    <row r="252" spans="1:5" ht="37.049999999999997" customHeight="1">
      <c r="A252" s="282">
        <v>46</v>
      </c>
      <c r="B252" s="313" t="s">
        <v>332</v>
      </c>
      <c r="C252" s="288" t="s">
        <v>289</v>
      </c>
      <c r="D252" s="316">
        <v>50000</v>
      </c>
      <c r="E252" s="289"/>
    </row>
    <row r="253" spans="1:5" s="210" customFormat="1" ht="28.05" customHeight="1">
      <c r="A253" s="282">
        <v>47</v>
      </c>
      <c r="B253" s="313" t="s">
        <v>333</v>
      </c>
      <c r="C253" s="317" t="s">
        <v>334</v>
      </c>
      <c r="D253" s="316">
        <v>177670.32</v>
      </c>
      <c r="E253" s="318"/>
    </row>
    <row r="254" spans="1:5" ht="25.95" customHeight="1">
      <c r="A254" s="282">
        <v>48</v>
      </c>
      <c r="B254" s="287" t="s">
        <v>335</v>
      </c>
      <c r="C254" s="288" t="s">
        <v>336</v>
      </c>
      <c r="D254" s="316">
        <v>100000</v>
      </c>
      <c r="E254" s="289"/>
    </row>
    <row r="255" spans="1:5" ht="26.25" customHeight="1">
      <c r="A255" s="282">
        <v>49</v>
      </c>
      <c r="B255" s="287" t="s">
        <v>337</v>
      </c>
      <c r="C255" s="288" t="s">
        <v>271</v>
      </c>
      <c r="D255" s="297">
        <v>30000</v>
      </c>
      <c r="E255" s="275"/>
    </row>
    <row r="256" spans="1:5" ht="26.25" customHeight="1">
      <c r="A256" s="282">
        <v>50</v>
      </c>
      <c r="B256" s="302" t="s">
        <v>338</v>
      </c>
      <c r="C256" s="288"/>
      <c r="D256" s="297">
        <v>250000</v>
      </c>
      <c r="E256" s="275"/>
    </row>
    <row r="257" spans="1:5" ht="26.25" customHeight="1">
      <c r="A257" s="282"/>
      <c r="B257" s="319" t="s">
        <v>206</v>
      </c>
      <c r="C257" s="320"/>
      <c r="D257" s="299">
        <f>SUM(D251:D256)</f>
        <v>689264.32</v>
      </c>
      <c r="E257" s="275"/>
    </row>
    <row r="258" spans="1:5" ht="22.5" customHeight="1">
      <c r="A258" s="282"/>
      <c r="B258" s="321" t="s">
        <v>339</v>
      </c>
      <c r="C258" s="312"/>
      <c r="D258" s="285"/>
      <c r="E258" s="275"/>
    </row>
    <row r="259" spans="1:5" ht="33" customHeight="1">
      <c r="A259" s="282">
        <v>51</v>
      </c>
      <c r="B259" s="322" t="s">
        <v>340</v>
      </c>
      <c r="C259" s="288" t="s">
        <v>289</v>
      </c>
      <c r="D259" s="285">
        <v>80000</v>
      </c>
      <c r="E259" s="277"/>
    </row>
    <row r="260" spans="1:5" ht="37.5" customHeight="1">
      <c r="A260" s="282">
        <v>52</v>
      </c>
      <c r="B260" s="296" t="s">
        <v>341</v>
      </c>
      <c r="C260" s="288" t="s">
        <v>289</v>
      </c>
      <c r="D260" s="285">
        <v>20000</v>
      </c>
      <c r="E260" s="289"/>
    </row>
    <row r="261" spans="1:5" ht="31.5" customHeight="1">
      <c r="A261" s="282"/>
      <c r="B261" s="294" t="s">
        <v>7</v>
      </c>
      <c r="C261" s="314"/>
      <c r="D261" s="323">
        <f>SUM(D259:D260)</f>
        <v>100000</v>
      </c>
      <c r="E261" s="275"/>
    </row>
    <row r="262" spans="1:5" ht="23.25" customHeight="1">
      <c r="A262" s="282"/>
      <c r="B262" s="324" t="s">
        <v>342</v>
      </c>
      <c r="C262" s="312"/>
      <c r="D262" s="285"/>
      <c r="E262" s="275"/>
    </row>
    <row r="263" spans="1:5" ht="38.25" customHeight="1">
      <c r="A263" s="282">
        <v>53</v>
      </c>
      <c r="B263" s="300" t="s">
        <v>343</v>
      </c>
      <c r="C263" s="288"/>
      <c r="D263" s="316">
        <v>30000</v>
      </c>
      <c r="E263" s="289"/>
    </row>
    <row r="264" spans="1:5" ht="27" customHeight="1">
      <c r="A264" s="282">
        <v>54</v>
      </c>
      <c r="B264" s="287" t="s">
        <v>344</v>
      </c>
      <c r="C264" s="288" t="s">
        <v>289</v>
      </c>
      <c r="D264" s="316">
        <v>30000</v>
      </c>
      <c r="E264" s="289"/>
    </row>
    <row r="265" spans="1:5" ht="25.95" customHeight="1">
      <c r="A265" s="282">
        <v>55</v>
      </c>
      <c r="B265" s="287" t="s">
        <v>345</v>
      </c>
      <c r="C265" s="288" t="s">
        <v>99</v>
      </c>
      <c r="D265" s="316">
        <v>70000</v>
      </c>
      <c r="E265" s="289"/>
    </row>
    <row r="266" spans="1:5" ht="24" customHeight="1">
      <c r="A266" s="282">
        <v>56</v>
      </c>
      <c r="B266" s="313" t="s">
        <v>346</v>
      </c>
      <c r="C266" s="288" t="s">
        <v>324</v>
      </c>
      <c r="D266" s="316">
        <v>50000</v>
      </c>
      <c r="E266" s="277"/>
    </row>
    <row r="267" spans="1:5" ht="28.95" customHeight="1">
      <c r="A267" s="282">
        <v>57</v>
      </c>
      <c r="B267" s="287" t="s">
        <v>347</v>
      </c>
      <c r="C267" s="288" t="s">
        <v>289</v>
      </c>
      <c r="D267" s="316">
        <v>30000</v>
      </c>
      <c r="E267" s="289"/>
    </row>
    <row r="268" spans="1:5" ht="22.05" customHeight="1">
      <c r="A268" s="282">
        <v>58</v>
      </c>
      <c r="B268" s="325" t="s">
        <v>348</v>
      </c>
      <c r="C268" s="326"/>
      <c r="D268" s="327">
        <v>30000</v>
      </c>
      <c r="E268" s="289"/>
    </row>
    <row r="269" spans="1:5" ht="28.05" customHeight="1">
      <c r="A269" s="282"/>
      <c r="B269" s="287" t="s">
        <v>206</v>
      </c>
      <c r="C269" s="288"/>
      <c r="D269" s="328">
        <f>SUM(D263:D268)</f>
        <v>240000</v>
      </c>
      <c r="E269" s="289"/>
    </row>
    <row r="270" spans="1:5" ht="27" customHeight="1">
      <c r="A270" s="103"/>
      <c r="B270" s="67"/>
      <c r="C270" s="329"/>
      <c r="D270" s="137"/>
      <c r="E270" s="275"/>
    </row>
    <row r="271" spans="1:5" ht="35.25" customHeight="1">
      <c r="A271" s="103"/>
      <c r="B271" s="214" t="s">
        <v>349</v>
      </c>
      <c r="C271" s="330"/>
      <c r="E271" s="289"/>
    </row>
    <row r="272" spans="1:5" ht="33" customHeight="1">
      <c r="A272" s="103">
        <v>59</v>
      </c>
      <c r="B272" s="262" t="s">
        <v>350</v>
      </c>
      <c r="C272" s="276" t="s">
        <v>271</v>
      </c>
      <c r="D272" s="97">
        <v>60000</v>
      </c>
      <c r="E272" s="289"/>
    </row>
    <row r="273" spans="1:5" ht="28.05" customHeight="1">
      <c r="A273" s="103"/>
      <c r="B273" s="67" t="s">
        <v>7</v>
      </c>
      <c r="C273" s="276"/>
      <c r="D273" s="94">
        <f>SUM(D272:D272)</f>
        <v>60000</v>
      </c>
      <c r="E273" s="289"/>
    </row>
    <row r="274" spans="1:5" ht="26.25" customHeight="1">
      <c r="A274" s="103"/>
      <c r="C274" s="279"/>
      <c r="D274" s="124"/>
      <c r="E274" s="275"/>
    </row>
    <row r="275" spans="1:5" ht="28.5" customHeight="1">
      <c r="A275" s="103"/>
      <c r="B275" s="67" t="s">
        <v>351</v>
      </c>
      <c r="C275" s="279"/>
      <c r="D275" s="96"/>
      <c r="E275" s="275"/>
    </row>
    <row r="276" spans="1:5" ht="37.950000000000003" customHeight="1">
      <c r="A276" s="103">
        <v>60</v>
      </c>
      <c r="B276" s="331" t="s">
        <v>352</v>
      </c>
      <c r="C276" s="279" t="s">
        <v>353</v>
      </c>
      <c r="D276" s="97">
        <v>10000</v>
      </c>
      <c r="E276" s="275"/>
    </row>
    <row r="277" spans="1:5" ht="30" customHeight="1">
      <c r="A277" s="103">
        <v>61</v>
      </c>
      <c r="B277" s="211" t="s">
        <v>354</v>
      </c>
      <c r="C277" s="279" t="s">
        <v>289</v>
      </c>
      <c r="D277" s="97">
        <v>20000</v>
      </c>
      <c r="E277" s="275"/>
    </row>
    <row r="278" spans="1:5" ht="31.5" customHeight="1">
      <c r="A278" s="103"/>
      <c r="B278" s="93" t="s">
        <v>7</v>
      </c>
      <c r="C278" s="279"/>
      <c r="D278" s="94">
        <f>SUM(D276:D277)</f>
        <v>30000</v>
      </c>
      <c r="E278" s="275"/>
    </row>
    <row r="279" spans="1:5" ht="31.5" customHeight="1">
      <c r="A279" s="103"/>
      <c r="B279" s="93" t="s">
        <v>355</v>
      </c>
      <c r="C279" s="279"/>
      <c r="D279" s="110"/>
      <c r="E279" s="275"/>
    </row>
    <row r="280" spans="1:5" ht="45" customHeight="1">
      <c r="A280" s="103">
        <v>62</v>
      </c>
      <c r="B280" s="108" t="s">
        <v>356</v>
      </c>
      <c r="C280" s="332" t="s">
        <v>289</v>
      </c>
      <c r="D280" s="66">
        <v>50000</v>
      </c>
      <c r="E280" s="289"/>
    </row>
    <row r="281" spans="1:5" ht="27" customHeight="1">
      <c r="A281" s="103">
        <v>63</v>
      </c>
      <c r="B281" s="108" t="s">
        <v>357</v>
      </c>
      <c r="C281" s="332" t="s">
        <v>289</v>
      </c>
      <c r="D281" s="66">
        <v>80000</v>
      </c>
      <c r="E281" s="289"/>
    </row>
    <row r="282" spans="1:5" ht="33" customHeight="1">
      <c r="A282" s="103">
        <v>64</v>
      </c>
      <c r="B282" s="333" t="s">
        <v>358</v>
      </c>
      <c r="C282" s="332" t="s">
        <v>289</v>
      </c>
      <c r="D282" s="66">
        <v>20000</v>
      </c>
      <c r="E282" s="289"/>
    </row>
    <row r="283" spans="1:5" ht="27" customHeight="1">
      <c r="A283" s="103"/>
      <c r="B283" s="108" t="s">
        <v>359</v>
      </c>
      <c r="C283" s="332"/>
      <c r="D283" s="140">
        <f>SUM(D280:D282)</f>
        <v>150000</v>
      </c>
      <c r="E283" s="289"/>
    </row>
    <row r="284" spans="1:5" ht="27" customHeight="1">
      <c r="A284" s="103"/>
      <c r="B284" s="144" t="s">
        <v>360</v>
      </c>
      <c r="C284" s="332"/>
      <c r="D284" s="66"/>
      <c r="E284" s="289"/>
    </row>
    <row r="285" spans="1:5" ht="37.049999999999997" customHeight="1">
      <c r="A285" s="103">
        <v>65</v>
      </c>
      <c r="B285" s="334" t="s">
        <v>361</v>
      </c>
      <c r="C285" s="332" t="s">
        <v>289</v>
      </c>
      <c r="D285" s="66">
        <v>30000</v>
      </c>
      <c r="E285" s="289"/>
    </row>
    <row r="286" spans="1:5" ht="48" customHeight="1">
      <c r="A286" s="335">
        <v>66</v>
      </c>
      <c r="B286" s="336" t="s">
        <v>362</v>
      </c>
      <c r="C286" s="332" t="s">
        <v>289</v>
      </c>
      <c r="D286" s="66">
        <v>20000</v>
      </c>
      <c r="E286" s="337"/>
    </row>
    <row r="287" spans="1:5" ht="36" customHeight="1">
      <c r="A287" s="103">
        <v>67</v>
      </c>
      <c r="B287" s="337" t="s">
        <v>363</v>
      </c>
      <c r="C287" s="332" t="s">
        <v>289</v>
      </c>
      <c r="D287" s="66">
        <v>15000</v>
      </c>
      <c r="E287" s="337"/>
    </row>
    <row r="288" spans="1:5" ht="36" customHeight="1">
      <c r="A288" s="338">
        <v>68</v>
      </c>
      <c r="B288" s="339" t="s">
        <v>364</v>
      </c>
      <c r="C288" s="332" t="s">
        <v>289</v>
      </c>
      <c r="D288" s="66">
        <v>15000</v>
      </c>
      <c r="E288" s="337"/>
    </row>
    <row r="289" spans="1:5" ht="28.95" customHeight="1">
      <c r="A289" s="103"/>
      <c r="B289" s="340" t="s">
        <v>206</v>
      </c>
      <c r="C289" s="332"/>
      <c r="D289" s="140">
        <f>SUM(D285:D288)</f>
        <v>80000</v>
      </c>
      <c r="E289" s="214"/>
    </row>
    <row r="290" spans="1:5" ht="28.95" customHeight="1">
      <c r="A290" s="103"/>
      <c r="B290" s="144" t="s">
        <v>365</v>
      </c>
      <c r="C290" s="332"/>
      <c r="D290" s="66"/>
      <c r="E290" s="214"/>
    </row>
    <row r="291" spans="1:5" ht="28.95" customHeight="1">
      <c r="A291" s="103">
        <v>69</v>
      </c>
      <c r="B291" s="18" t="s">
        <v>366</v>
      </c>
      <c r="C291" s="332" t="s">
        <v>289</v>
      </c>
      <c r="D291" s="66">
        <v>150000</v>
      </c>
      <c r="E291" s="289"/>
    </row>
    <row r="292" spans="1:5" ht="28.95" customHeight="1">
      <c r="A292" s="103"/>
      <c r="B292" s="67" t="s">
        <v>7</v>
      </c>
      <c r="C292" s="329"/>
      <c r="D292" s="124">
        <f>SUM(D291:D291)</f>
        <v>150000</v>
      </c>
      <c r="E292" s="289"/>
    </row>
    <row r="293" spans="1:5" ht="28.95" customHeight="1">
      <c r="A293" s="114"/>
      <c r="B293" s="142" t="s">
        <v>367</v>
      </c>
      <c r="C293" s="341"/>
      <c r="D293" s="143">
        <f>D292+D289+D283+D278+D273+D269+D261+D257+D249+D244+D237+D230+D224+D217+D209+D202</f>
        <v>4079683</v>
      </c>
      <c r="E293" s="289"/>
    </row>
    <row r="294" spans="1:5" ht="28.95" customHeight="1">
      <c r="A294" s="103"/>
      <c r="B294" s="108"/>
      <c r="C294" s="332"/>
      <c r="D294" s="66"/>
      <c r="E294" s="289"/>
    </row>
    <row r="295" spans="1:5" ht="28.95" customHeight="1">
      <c r="A295" s="103"/>
      <c r="B295" s="342" t="s">
        <v>368</v>
      </c>
      <c r="C295" s="332"/>
      <c r="D295" s="66"/>
      <c r="E295" s="289"/>
    </row>
    <row r="296" spans="1:5" ht="49.95" customHeight="1">
      <c r="A296" s="103">
        <v>70</v>
      </c>
      <c r="B296" s="331" t="s">
        <v>369</v>
      </c>
      <c r="C296" s="276"/>
      <c r="D296" s="74">
        <v>180000</v>
      </c>
      <c r="E296" s="289"/>
    </row>
    <row r="297" spans="1:5" ht="27" customHeight="1">
      <c r="A297" s="103">
        <v>71</v>
      </c>
      <c r="B297" s="18" t="s">
        <v>370</v>
      </c>
      <c r="C297" s="276" t="s">
        <v>289</v>
      </c>
      <c r="D297" s="74">
        <v>45000</v>
      </c>
      <c r="E297" s="289"/>
    </row>
    <row r="298" spans="1:5" ht="28.05" customHeight="1">
      <c r="A298" s="103">
        <v>72</v>
      </c>
      <c r="B298" s="18" t="s">
        <v>371</v>
      </c>
      <c r="C298" s="276" t="s">
        <v>289</v>
      </c>
      <c r="D298" s="74">
        <v>30000</v>
      </c>
      <c r="E298" s="289"/>
    </row>
    <row r="299" spans="1:5" ht="28.95" customHeight="1">
      <c r="A299" s="103">
        <v>73</v>
      </c>
      <c r="B299" s="18" t="s">
        <v>372</v>
      </c>
      <c r="C299" s="276" t="s">
        <v>289</v>
      </c>
      <c r="D299" s="74">
        <v>15000</v>
      </c>
      <c r="E299" s="289"/>
    </row>
    <row r="300" spans="1:5" ht="28.05" customHeight="1">
      <c r="A300" s="103">
        <v>74</v>
      </c>
      <c r="B300" s="18" t="s">
        <v>373</v>
      </c>
      <c r="C300" s="276" t="s">
        <v>289</v>
      </c>
      <c r="D300" s="74">
        <v>30000</v>
      </c>
      <c r="E300" s="289"/>
    </row>
    <row r="301" spans="1:5" ht="31.05" customHeight="1">
      <c r="B301" s="18" t="s">
        <v>206</v>
      </c>
      <c r="C301" s="276"/>
      <c r="D301" s="94">
        <f>SUM(D296:D300)</f>
        <v>300000</v>
      </c>
      <c r="E301" s="289"/>
    </row>
    <row r="302" spans="1:5" ht="30" customHeight="1">
      <c r="B302" s="18"/>
      <c r="C302" s="276"/>
      <c r="D302" s="94"/>
      <c r="E302" s="289"/>
    </row>
    <row r="303" spans="1:5" ht="28.95" customHeight="1">
      <c r="B303" s="18" t="s">
        <v>374</v>
      </c>
      <c r="C303" s="276"/>
      <c r="D303" s="94">
        <f>D301+D293</f>
        <v>4379683</v>
      </c>
      <c r="E303" s="289"/>
    </row>
    <row r="304" spans="1:5" ht="33" customHeight="1">
      <c r="B304" s="343"/>
      <c r="C304" s="330"/>
      <c r="D304" s="344"/>
      <c r="E304" s="345"/>
    </row>
    <row r="305" spans="1:5" ht="30.75" customHeight="1">
      <c r="A305" s="478" t="s">
        <v>375</v>
      </c>
      <c r="B305" s="478"/>
      <c r="C305" s="479"/>
      <c r="D305" s="478"/>
      <c r="E305" s="346"/>
    </row>
    <row r="306" spans="1:5" ht="52.5" customHeight="1">
      <c r="A306" s="99" t="s">
        <v>90</v>
      </c>
      <c r="B306" s="99" t="s">
        <v>91</v>
      </c>
      <c r="C306" s="347" t="s">
        <v>92</v>
      </c>
      <c r="D306" s="100" t="s">
        <v>376</v>
      </c>
      <c r="E306" s="273"/>
    </row>
    <row r="307" spans="1:5" ht="41.25" customHeight="1">
      <c r="A307" s="103"/>
      <c r="B307" s="480" t="s">
        <v>377</v>
      </c>
      <c r="C307" s="481"/>
      <c r="D307" s="144"/>
      <c r="E307" s="348"/>
    </row>
    <row r="308" spans="1:5" ht="32.25" customHeight="1">
      <c r="A308" s="103">
        <v>1</v>
      </c>
      <c r="B308" s="108" t="s">
        <v>378</v>
      </c>
      <c r="C308" s="400"/>
      <c r="D308" s="151">
        <v>80000</v>
      </c>
      <c r="E308" s="289"/>
    </row>
    <row r="309" spans="1:5" s="211" customFormat="1" ht="44.25" customHeight="1">
      <c r="A309" s="150">
        <v>2</v>
      </c>
      <c r="B309" s="18" t="s">
        <v>379</v>
      </c>
      <c r="C309" s="332" t="s">
        <v>289</v>
      </c>
      <c r="D309" s="66">
        <v>80000</v>
      </c>
      <c r="E309" s="349"/>
    </row>
    <row r="310" spans="1:5" s="211" customFormat="1" ht="44.25" customHeight="1">
      <c r="A310" s="150">
        <v>3</v>
      </c>
      <c r="B310" s="18" t="s">
        <v>380</v>
      </c>
      <c r="C310" s="332" t="s">
        <v>289</v>
      </c>
      <c r="D310" s="66">
        <v>80000</v>
      </c>
      <c r="E310" s="350"/>
    </row>
    <row r="311" spans="1:5" s="211" customFormat="1" ht="42" customHeight="1">
      <c r="A311" s="150">
        <v>4</v>
      </c>
      <c r="B311" s="18" t="s">
        <v>381</v>
      </c>
      <c r="C311" s="332" t="s">
        <v>289</v>
      </c>
      <c r="D311" s="66">
        <v>200000</v>
      </c>
      <c r="E311" s="350"/>
    </row>
    <row r="312" spans="1:5" s="211" customFormat="1" ht="29.25" customHeight="1">
      <c r="A312" s="150"/>
      <c r="B312" s="67" t="s">
        <v>7</v>
      </c>
      <c r="C312" s="329"/>
      <c r="D312" s="152">
        <f>SUM(D308:D311)</f>
        <v>440000</v>
      </c>
      <c r="E312" s="351"/>
    </row>
    <row r="313" spans="1:5" ht="38.25" customHeight="1">
      <c r="A313" s="482" t="s">
        <v>382</v>
      </c>
      <c r="B313" s="482"/>
      <c r="C313" s="483"/>
      <c r="D313" s="482"/>
      <c r="E313" s="348"/>
    </row>
    <row r="314" spans="1:5" ht="37.5" customHeight="1">
      <c r="A314" s="103">
        <v>5</v>
      </c>
      <c r="B314" s="18" t="s">
        <v>383</v>
      </c>
      <c r="C314" s="332" t="s">
        <v>289</v>
      </c>
      <c r="D314" s="66">
        <v>50000</v>
      </c>
      <c r="E314" s="289"/>
    </row>
    <row r="315" spans="1:5" ht="37.5" customHeight="1">
      <c r="A315" s="103">
        <v>6</v>
      </c>
      <c r="B315" s="18" t="s">
        <v>384</v>
      </c>
      <c r="C315" s="332"/>
      <c r="D315" s="66">
        <v>70000</v>
      </c>
      <c r="E315" s="352"/>
    </row>
    <row r="316" spans="1:5" ht="54.75" customHeight="1">
      <c r="A316" s="103">
        <v>7</v>
      </c>
      <c r="B316" s="18" t="s">
        <v>385</v>
      </c>
      <c r="C316" s="332"/>
      <c r="D316" s="66">
        <v>300000</v>
      </c>
      <c r="E316" s="352"/>
    </row>
    <row r="317" spans="1:5" ht="32.25" customHeight="1">
      <c r="A317" s="103"/>
      <c r="B317" s="67" t="s">
        <v>7</v>
      </c>
      <c r="C317" s="329"/>
      <c r="D317" s="155">
        <f>SUM(D314:D316)</f>
        <v>420000</v>
      </c>
      <c r="E317" s="289"/>
    </row>
    <row r="318" spans="1:5" ht="30" customHeight="1">
      <c r="A318" s="114"/>
      <c r="B318" s="122" t="s">
        <v>367</v>
      </c>
      <c r="C318" s="353"/>
      <c r="D318" s="143">
        <f>D317+D312</f>
        <v>860000</v>
      </c>
      <c r="E318" s="275"/>
    </row>
    <row r="319" spans="1:5" ht="30" customHeight="1">
      <c r="A319" s="114"/>
      <c r="B319" s="122"/>
      <c r="C319" s="353"/>
      <c r="D319" s="158"/>
      <c r="E319" s="275"/>
    </row>
    <row r="320" spans="1:5" ht="44.25" customHeight="1">
      <c r="A320" s="484" t="s">
        <v>386</v>
      </c>
      <c r="B320" s="485"/>
      <c r="C320" s="485"/>
      <c r="D320" s="486"/>
      <c r="E320" s="354"/>
    </row>
    <row r="321" spans="1:5" ht="41.25" customHeight="1">
      <c r="A321" s="82" t="s">
        <v>90</v>
      </c>
      <c r="B321" s="82" t="s">
        <v>91</v>
      </c>
      <c r="C321" s="355" t="s">
        <v>92</v>
      </c>
      <c r="D321" s="162" t="s">
        <v>387</v>
      </c>
      <c r="E321" s="352"/>
    </row>
    <row r="322" spans="1:5" ht="53.25" customHeight="1">
      <c r="A322" s="103">
        <v>1</v>
      </c>
      <c r="B322" s="18" t="s">
        <v>388</v>
      </c>
      <c r="C322" s="247" t="s">
        <v>289</v>
      </c>
      <c r="D322" s="66">
        <v>41571</v>
      </c>
      <c r="E322" s="277"/>
    </row>
    <row r="323" spans="1:5" ht="40.5" customHeight="1">
      <c r="A323" s="103">
        <v>2</v>
      </c>
      <c r="B323" s="108" t="s">
        <v>389</v>
      </c>
      <c r="C323" s="247" t="s">
        <v>390</v>
      </c>
      <c r="D323" s="66">
        <v>600000</v>
      </c>
      <c r="E323" s="356"/>
    </row>
    <row r="324" spans="1:5" ht="36" customHeight="1">
      <c r="A324" s="103">
        <v>3</v>
      </c>
      <c r="B324" s="108" t="s">
        <v>391</v>
      </c>
      <c r="C324" s="247" t="s">
        <v>177</v>
      </c>
      <c r="D324" s="66">
        <v>450000</v>
      </c>
      <c r="E324" s="356"/>
    </row>
    <row r="325" spans="1:5" s="209" customFormat="1" ht="32.25" customHeight="1">
      <c r="A325" s="103">
        <v>4</v>
      </c>
      <c r="B325" s="401" t="s">
        <v>392</v>
      </c>
      <c r="C325" s="247" t="s">
        <v>393</v>
      </c>
      <c r="D325" s="66">
        <v>350000</v>
      </c>
      <c r="E325" s="402"/>
    </row>
    <row r="326" spans="1:5" ht="32.25" customHeight="1">
      <c r="A326" s="103"/>
      <c r="B326" s="262" t="s">
        <v>206</v>
      </c>
      <c r="C326" s="247"/>
      <c r="D326" s="140">
        <f>SUM(D322:D325)</f>
        <v>1441571</v>
      </c>
      <c r="E326" s="356"/>
    </row>
    <row r="327" spans="1:5" ht="36" customHeight="1">
      <c r="A327" s="103"/>
      <c r="B327" s="262"/>
      <c r="C327" s="247"/>
      <c r="D327" s="57"/>
      <c r="E327" s="356"/>
    </row>
    <row r="328" spans="1:5" ht="27" customHeight="1">
      <c r="A328" s="103"/>
      <c r="B328" s="487" t="s">
        <v>394</v>
      </c>
      <c r="C328" s="480"/>
      <c r="D328" s="487"/>
      <c r="E328" s="277"/>
    </row>
    <row r="329" spans="1:5" ht="37.950000000000003" customHeight="1">
      <c r="A329" s="103">
        <v>5</v>
      </c>
      <c r="B329" s="108" t="s">
        <v>395</v>
      </c>
      <c r="C329" s="247" t="s">
        <v>396</v>
      </c>
      <c r="D329" s="357">
        <v>60000</v>
      </c>
      <c r="E329" s="277"/>
    </row>
    <row r="330" spans="1:5" ht="39" customHeight="1">
      <c r="A330" s="103">
        <v>6</v>
      </c>
      <c r="B330" s="163" t="s">
        <v>397</v>
      </c>
      <c r="C330" s="247" t="s">
        <v>398</v>
      </c>
      <c r="D330" s="357">
        <v>500000</v>
      </c>
      <c r="E330" s="277"/>
    </row>
    <row r="331" spans="1:5" ht="26.25" customHeight="1">
      <c r="A331" s="103"/>
      <c r="B331" s="67" t="s">
        <v>7</v>
      </c>
      <c r="C331" s="247"/>
      <c r="D331" s="358">
        <f>SUM(D328:D330)</f>
        <v>560000</v>
      </c>
      <c r="E331" s="277"/>
    </row>
    <row r="332" spans="1:5" ht="34.5" customHeight="1">
      <c r="A332" s="103"/>
      <c r="B332" s="67" t="s">
        <v>399</v>
      </c>
      <c r="C332" s="247"/>
      <c r="D332" s="359">
        <f>D331+D326</f>
        <v>2001571</v>
      </c>
      <c r="E332" s="278"/>
    </row>
    <row r="333" spans="1:5" ht="26.25" customHeight="1">
      <c r="A333" s="186"/>
      <c r="B333" s="98"/>
      <c r="C333" s="276"/>
      <c r="D333" s="98"/>
      <c r="E333" s="277"/>
    </row>
    <row r="334" spans="1:5" ht="55.05" customHeight="1">
      <c r="A334" s="92"/>
      <c r="B334" s="470" t="s">
        <v>400</v>
      </c>
      <c r="C334" s="471"/>
      <c r="D334" s="470"/>
      <c r="E334" s="360"/>
    </row>
    <row r="335" spans="1:5" ht="64.05" customHeight="1">
      <c r="A335" s="63">
        <v>1</v>
      </c>
      <c r="B335" s="361" t="s">
        <v>401</v>
      </c>
      <c r="C335" s="362"/>
      <c r="D335" s="74">
        <v>13500</v>
      </c>
      <c r="E335" s="309"/>
    </row>
    <row r="336" spans="1:5" ht="49.05" customHeight="1">
      <c r="A336" s="63">
        <v>2</v>
      </c>
      <c r="B336" s="363" t="s">
        <v>248</v>
      </c>
      <c r="C336" s="362"/>
      <c r="D336" s="74">
        <v>14000</v>
      </c>
      <c r="E336" s="309"/>
    </row>
    <row r="337" spans="1:5" ht="61.05" customHeight="1">
      <c r="A337" s="63">
        <v>3</v>
      </c>
      <c r="B337" s="364" t="s">
        <v>402</v>
      </c>
      <c r="C337" s="362"/>
      <c r="D337" s="74">
        <v>5000</v>
      </c>
      <c r="E337" s="309"/>
    </row>
    <row r="338" spans="1:5" ht="49.05" customHeight="1">
      <c r="A338" s="63">
        <v>4</v>
      </c>
      <c r="B338" s="365" t="s">
        <v>403</v>
      </c>
      <c r="C338" s="362"/>
      <c r="D338" s="74">
        <v>5000</v>
      </c>
      <c r="E338" s="309"/>
    </row>
    <row r="339" spans="1:5" ht="38.25" customHeight="1">
      <c r="A339" s="63"/>
      <c r="B339" s="86" t="s">
        <v>7</v>
      </c>
      <c r="C339" s="362"/>
      <c r="D339" s="85">
        <f>SUM(D335:D338)</f>
        <v>37500</v>
      </c>
      <c r="E339" s="309"/>
    </row>
    <row r="340" spans="1:5" ht="33" customHeight="1">
      <c r="A340" s="63"/>
      <c r="B340" s="18"/>
      <c r="C340" s="247"/>
      <c r="D340" s="64"/>
      <c r="E340" s="309"/>
    </row>
    <row r="341" spans="1:5" ht="28.5" customHeight="1">
      <c r="A341" s="192"/>
      <c r="B341" s="214"/>
      <c r="C341" s="247"/>
      <c r="D341" s="366"/>
      <c r="E341" s="367"/>
    </row>
    <row r="342" spans="1:5" ht="37.5" customHeight="1">
      <c r="A342" s="192"/>
      <c r="B342" s="472" t="s">
        <v>84</v>
      </c>
      <c r="C342" s="473"/>
      <c r="D342" s="474"/>
      <c r="E342" s="367"/>
    </row>
    <row r="343" spans="1:5" ht="28.5" customHeight="1">
      <c r="A343" s="192">
        <v>1</v>
      </c>
      <c r="B343" s="53" t="s">
        <v>404</v>
      </c>
      <c r="C343" s="368" t="s">
        <v>405</v>
      </c>
      <c r="D343" s="241">
        <v>35000</v>
      </c>
      <c r="E343" s="367"/>
    </row>
    <row r="344" spans="1:5" ht="24" customHeight="1">
      <c r="A344" s="192">
        <v>2</v>
      </c>
      <c r="B344" s="42" t="s">
        <v>406</v>
      </c>
      <c r="C344" s="247"/>
      <c r="D344" s="241">
        <v>670000</v>
      </c>
      <c r="E344" s="367"/>
    </row>
    <row r="345" spans="1:5" ht="46.2">
      <c r="A345" s="192">
        <v>3</v>
      </c>
      <c r="B345" s="42" t="s">
        <v>407</v>
      </c>
      <c r="C345" s="247"/>
      <c r="D345" s="241">
        <v>190000</v>
      </c>
      <c r="E345" s="367"/>
    </row>
    <row r="346" spans="1:5" ht="34.5" customHeight="1">
      <c r="A346" s="192">
        <v>4</v>
      </c>
      <c r="B346" s="42" t="s">
        <v>408</v>
      </c>
      <c r="C346" s="247" t="s">
        <v>409</v>
      </c>
      <c r="D346" s="241">
        <v>680000</v>
      </c>
      <c r="E346" s="367"/>
    </row>
    <row r="347" spans="1:5" ht="42.75" customHeight="1">
      <c r="A347" s="192">
        <v>5</v>
      </c>
      <c r="B347" s="42" t="s">
        <v>410</v>
      </c>
      <c r="C347" s="247" t="s">
        <v>411</v>
      </c>
      <c r="D347" s="242">
        <v>250000</v>
      </c>
      <c r="E347" s="367"/>
    </row>
    <row r="348" spans="1:5" ht="22.2">
      <c r="A348" s="192">
        <v>6</v>
      </c>
      <c r="B348" s="42" t="s">
        <v>412</v>
      </c>
      <c r="C348" s="247" t="s">
        <v>411</v>
      </c>
      <c r="D348" s="241">
        <v>30300</v>
      </c>
      <c r="E348" s="367"/>
    </row>
    <row r="349" spans="1:5" ht="27" customHeight="1">
      <c r="A349" s="192">
        <v>7</v>
      </c>
      <c r="B349" s="42" t="s">
        <v>413</v>
      </c>
      <c r="C349" s="247"/>
      <c r="D349" s="241">
        <v>250000</v>
      </c>
      <c r="E349" s="367"/>
    </row>
    <row r="350" spans="1:5" ht="28.95" customHeight="1">
      <c r="A350" s="192">
        <v>8</v>
      </c>
      <c r="B350" s="263" t="s">
        <v>414</v>
      </c>
      <c r="C350" s="247"/>
      <c r="D350" s="241">
        <v>1301916.4099999999</v>
      </c>
      <c r="E350" s="367"/>
    </row>
    <row r="351" spans="1:5" ht="28.05" customHeight="1">
      <c r="A351" s="192"/>
      <c r="B351" s="53" t="s">
        <v>415</v>
      </c>
      <c r="C351" s="247"/>
      <c r="D351" s="369">
        <f>SUM(D343:D350)</f>
        <v>3407216.41</v>
      </c>
      <c r="E351" s="367"/>
    </row>
    <row r="352" spans="1:5" ht="22.05" customHeight="1">
      <c r="A352" s="192"/>
      <c r="B352" s="247"/>
      <c r="C352" s="370"/>
      <c r="D352" s="369"/>
      <c r="E352" s="367"/>
    </row>
    <row r="353" spans="1:5" ht="22.95" customHeight="1">
      <c r="A353" s="192"/>
      <c r="B353" s="475" t="s">
        <v>416</v>
      </c>
      <c r="C353" s="476"/>
      <c r="D353" s="477"/>
      <c r="E353" s="367"/>
    </row>
    <row r="354" spans="1:5" ht="24" customHeight="1">
      <c r="A354" s="371">
        <v>1</v>
      </c>
      <c r="B354" s="372" t="s">
        <v>417</v>
      </c>
      <c r="C354" s="373"/>
      <c r="D354" s="374">
        <v>150000</v>
      </c>
      <c r="E354" s="367"/>
    </row>
    <row r="355" spans="1:5" ht="33" customHeight="1">
      <c r="A355" s="375">
        <v>2</v>
      </c>
      <c r="B355" s="376" t="s">
        <v>418</v>
      </c>
      <c r="C355" s="373"/>
      <c r="D355" s="374">
        <v>25000</v>
      </c>
      <c r="E355" s="377"/>
    </row>
    <row r="356" spans="1:5" ht="32.25" customHeight="1">
      <c r="A356" s="375">
        <v>3</v>
      </c>
      <c r="B356" s="378" t="s">
        <v>419</v>
      </c>
      <c r="C356" s="379"/>
      <c r="D356" s="374">
        <v>50000</v>
      </c>
      <c r="E356" s="380"/>
    </row>
    <row r="357" spans="1:5" ht="37.950000000000003" customHeight="1">
      <c r="A357" s="375">
        <v>4</v>
      </c>
      <c r="B357" s="381" t="s">
        <v>420</v>
      </c>
      <c r="C357" s="373"/>
      <c r="D357" s="374">
        <v>25000</v>
      </c>
      <c r="E357" s="380"/>
    </row>
    <row r="358" spans="1:5" ht="44.25" customHeight="1">
      <c r="A358" s="382">
        <v>5</v>
      </c>
      <c r="B358" s="381" t="s">
        <v>421</v>
      </c>
      <c r="C358" s="383"/>
      <c r="D358" s="384">
        <v>50000</v>
      </c>
    </row>
    <row r="359" spans="1:5" ht="44.25" customHeight="1">
      <c r="A359" s="385"/>
      <c r="B359" s="385" t="s">
        <v>206</v>
      </c>
      <c r="C359" s="386"/>
      <c r="D359" s="387">
        <f>SUM(D354:D358)</f>
        <v>300000</v>
      </c>
    </row>
    <row r="360" spans="1:5" ht="44.25" customHeight="1">
      <c r="A360" s="385"/>
      <c r="B360" s="385"/>
      <c r="C360" s="386"/>
      <c r="D360" s="385"/>
    </row>
    <row r="361" spans="1:5" ht="44.25" customHeight="1">
      <c r="A361" s="214"/>
      <c r="B361" s="214"/>
      <c r="C361" s="388"/>
      <c r="D361" s="385"/>
    </row>
    <row r="362" spans="1:5" ht="44.25" customHeight="1">
      <c r="A362" s="214"/>
      <c r="B362" s="214" t="s">
        <v>87</v>
      </c>
      <c r="C362" s="389"/>
      <c r="D362" s="390">
        <f>D118+D135+D181+D303+D318+D332+D339+D351+D359</f>
        <v>41738062.729999997</v>
      </c>
    </row>
    <row r="363" spans="1:5" ht="44.25" customHeight="1">
      <c r="A363" s="403"/>
      <c r="B363" s="214"/>
      <c r="C363" s="388">
        <f>C362+C361</f>
        <v>0</v>
      </c>
      <c r="D363" s="391"/>
    </row>
    <row r="364" spans="1:5" ht="44.25" customHeight="1">
      <c r="B364" s="214"/>
      <c r="C364" s="389"/>
      <c r="D364" s="392"/>
    </row>
    <row r="365" spans="1:5" ht="44.25" customHeight="1">
      <c r="B365" s="214"/>
      <c r="C365" s="388"/>
      <c r="D365" s="385"/>
    </row>
    <row r="366" spans="1:5" ht="44.25" customHeight="1">
      <c r="B366" s="214"/>
      <c r="C366" s="389"/>
      <c r="D366" s="391"/>
    </row>
    <row r="367" spans="1:5" ht="44.25" customHeight="1">
      <c r="B367" s="214"/>
      <c r="C367" s="389"/>
    </row>
  </sheetData>
  <mergeCells count="18">
    <mergeCell ref="B334:D334"/>
    <mergeCell ref="B342:D342"/>
    <mergeCell ref="B353:D353"/>
    <mergeCell ref="A305:D305"/>
    <mergeCell ref="B307:C307"/>
    <mergeCell ref="A313:D313"/>
    <mergeCell ref="A320:D320"/>
    <mergeCell ref="B328:D328"/>
    <mergeCell ref="A100:D100"/>
    <mergeCell ref="A122:D122"/>
    <mergeCell ref="A136:D136"/>
    <mergeCell ref="B160:C160"/>
    <mergeCell ref="A184:D184"/>
    <mergeCell ref="A1:D1"/>
    <mergeCell ref="A2:D2"/>
    <mergeCell ref="A3:D3"/>
    <mergeCell ref="B8:C8"/>
    <mergeCell ref="B16:C16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4"/>
  <sheetViews>
    <sheetView topLeftCell="A11" workbookViewId="0">
      <selection activeCell="C53" sqref="C53"/>
    </sheetView>
  </sheetViews>
  <sheetFormatPr defaultColWidth="9.109375" defaultRowHeight="42" customHeight="1"/>
  <cols>
    <col min="1" max="1" width="7.33203125" customWidth="1"/>
    <col min="2" max="2" width="33" customWidth="1"/>
    <col min="3" max="3" width="16.33203125" customWidth="1"/>
    <col min="4" max="4" width="22.109375" customWidth="1"/>
    <col min="5" max="5" width="21.109375" customWidth="1"/>
    <col min="6" max="6" width="20.5546875" customWidth="1"/>
  </cols>
  <sheetData>
    <row r="3" spans="1:6" ht="42" customHeight="1">
      <c r="A3" s="488" t="s">
        <v>0</v>
      </c>
      <c r="B3" s="489"/>
      <c r="C3" s="489"/>
      <c r="D3" s="489"/>
      <c r="E3" s="489"/>
      <c r="F3" s="489"/>
    </row>
    <row r="4" spans="1:6" ht="42" customHeight="1">
      <c r="A4" s="455" t="s">
        <v>422</v>
      </c>
      <c r="B4" s="455"/>
      <c r="C4" s="455"/>
      <c r="D4" s="455"/>
      <c r="E4" s="455"/>
      <c r="F4" s="455"/>
    </row>
    <row r="5" spans="1:6" ht="42" customHeight="1">
      <c r="A5" s="455" t="s">
        <v>423</v>
      </c>
      <c r="B5" s="455"/>
      <c r="C5" s="455"/>
      <c r="D5" s="455"/>
      <c r="E5" s="455"/>
      <c r="F5" s="455"/>
    </row>
    <row r="6" spans="1:6" ht="42" customHeight="1">
      <c r="A6" s="2" t="s">
        <v>90</v>
      </c>
      <c r="B6" s="2" t="s">
        <v>91</v>
      </c>
      <c r="C6" s="3" t="s">
        <v>92</v>
      </c>
      <c r="D6" s="4" t="s">
        <v>424</v>
      </c>
      <c r="E6" s="5" t="s">
        <v>425</v>
      </c>
      <c r="F6" s="5" t="s">
        <v>426</v>
      </c>
    </row>
    <row r="7" spans="1:6" ht="42" customHeight="1">
      <c r="A7" s="6"/>
      <c r="B7" s="7" t="s">
        <v>94</v>
      </c>
      <c r="C7" s="8"/>
      <c r="D7" s="9"/>
      <c r="E7" s="8"/>
      <c r="F7" s="8"/>
    </row>
    <row r="8" spans="1:6" ht="42" customHeight="1">
      <c r="A8" s="6">
        <v>1</v>
      </c>
      <c r="B8" s="10" t="s">
        <v>95</v>
      </c>
      <c r="C8" s="8" t="s">
        <v>99</v>
      </c>
      <c r="D8" s="9">
        <v>125874</v>
      </c>
      <c r="E8" s="8">
        <v>27000</v>
      </c>
      <c r="F8" s="8">
        <f>E8+D8</f>
        <v>152874</v>
      </c>
    </row>
    <row r="9" spans="1:6" ht="42" customHeight="1">
      <c r="A9" s="6"/>
      <c r="B9" s="7" t="s">
        <v>7</v>
      </c>
      <c r="C9" s="8"/>
      <c r="D9" s="11">
        <f t="shared" ref="D9:F9" si="0">SUM(D8)</f>
        <v>125874</v>
      </c>
      <c r="E9" s="11">
        <f t="shared" si="0"/>
        <v>27000</v>
      </c>
      <c r="F9" s="12">
        <f t="shared" si="0"/>
        <v>152874</v>
      </c>
    </row>
    <row r="10" spans="1:6" ht="42" customHeight="1">
      <c r="A10" s="6"/>
      <c r="B10" s="456" t="s">
        <v>97</v>
      </c>
      <c r="C10" s="456"/>
      <c r="D10" s="9"/>
      <c r="E10" s="8"/>
      <c r="F10" s="8"/>
    </row>
    <row r="11" spans="1:6" ht="42" customHeight="1">
      <c r="A11" s="6">
        <v>2</v>
      </c>
      <c r="B11" s="10" t="s">
        <v>427</v>
      </c>
      <c r="C11" s="13" t="s">
        <v>99</v>
      </c>
      <c r="D11" s="9">
        <v>16650</v>
      </c>
      <c r="E11" s="8">
        <v>3900</v>
      </c>
      <c r="F11" s="8">
        <f>E11+D11</f>
        <v>20550</v>
      </c>
    </row>
    <row r="12" spans="1:6" ht="42" customHeight="1">
      <c r="A12" s="6">
        <v>3</v>
      </c>
      <c r="B12" s="10" t="s">
        <v>428</v>
      </c>
      <c r="C12" s="13" t="s">
        <v>99</v>
      </c>
      <c r="D12" s="9">
        <v>7326</v>
      </c>
      <c r="E12" s="9"/>
      <c r="F12" s="8">
        <v>7326</v>
      </c>
    </row>
    <row r="13" spans="1:6" ht="42" customHeight="1">
      <c r="A13" s="6"/>
      <c r="B13" s="7" t="s">
        <v>7</v>
      </c>
      <c r="C13" s="13" t="s">
        <v>99</v>
      </c>
      <c r="D13" s="11">
        <f t="shared" ref="D13:F13" si="1">SUM(D11:D12)</f>
        <v>23976</v>
      </c>
      <c r="E13" s="11">
        <f t="shared" si="1"/>
        <v>3900</v>
      </c>
      <c r="F13" s="12">
        <f t="shared" si="1"/>
        <v>27876</v>
      </c>
    </row>
    <row r="14" spans="1:6" ht="42" customHeight="1">
      <c r="A14" s="6"/>
      <c r="B14" s="7" t="s">
        <v>100</v>
      </c>
      <c r="C14" s="13" t="s">
        <v>99</v>
      </c>
      <c r="D14" s="9"/>
      <c r="E14" s="8"/>
      <c r="F14" s="8"/>
    </row>
    <row r="15" spans="1:6" ht="42" customHeight="1">
      <c r="A15" s="6">
        <v>4</v>
      </c>
      <c r="B15" s="10" t="s">
        <v>101</v>
      </c>
      <c r="C15" s="13" t="s">
        <v>99</v>
      </c>
      <c r="D15" s="9">
        <v>89709</v>
      </c>
      <c r="E15" s="8"/>
      <c r="F15" s="8">
        <v>89709</v>
      </c>
    </row>
    <row r="16" spans="1:6" ht="42" customHeight="1">
      <c r="A16" s="6">
        <v>5</v>
      </c>
      <c r="B16" s="10" t="s">
        <v>102</v>
      </c>
      <c r="C16" s="13" t="s">
        <v>99</v>
      </c>
      <c r="D16" s="9">
        <v>6000</v>
      </c>
      <c r="E16" s="8"/>
      <c r="F16" s="8">
        <v>6000</v>
      </c>
    </row>
    <row r="17" spans="1:6" ht="42" customHeight="1">
      <c r="A17" s="6"/>
      <c r="B17" s="7" t="s">
        <v>7</v>
      </c>
      <c r="C17" s="13" t="s">
        <v>99</v>
      </c>
      <c r="D17" s="11">
        <f>SUM(D15:D16)</f>
        <v>95709</v>
      </c>
      <c r="E17" s="14"/>
      <c r="F17" s="12">
        <f>SUM(F15:F16)</f>
        <v>95709</v>
      </c>
    </row>
    <row r="18" spans="1:6" ht="42" customHeight="1">
      <c r="A18" s="6"/>
      <c r="B18" s="7" t="s">
        <v>103</v>
      </c>
      <c r="C18" s="13" t="s">
        <v>99</v>
      </c>
      <c r="D18" s="11">
        <f t="shared" ref="D18:F18" si="2">D9+D13+D17</f>
        <v>245559</v>
      </c>
      <c r="E18" s="11">
        <f t="shared" si="2"/>
        <v>30900</v>
      </c>
      <c r="F18" s="12">
        <f t="shared" si="2"/>
        <v>276459</v>
      </c>
    </row>
    <row r="19" spans="1:6" ht="42" customHeight="1">
      <c r="A19" s="15"/>
      <c r="B19" s="490" t="s">
        <v>104</v>
      </c>
      <c r="C19" s="491"/>
      <c r="D19" s="9"/>
      <c r="E19" s="8"/>
      <c r="F19" s="8"/>
    </row>
    <row r="20" spans="1:6" ht="42" customHeight="1">
      <c r="A20" s="15"/>
      <c r="B20" s="10" t="s">
        <v>105</v>
      </c>
      <c r="C20" s="8"/>
      <c r="D20" s="9"/>
      <c r="E20" s="8"/>
      <c r="F20" s="8"/>
    </row>
    <row r="21" spans="1:6" ht="42" customHeight="1">
      <c r="A21" s="6">
        <v>6</v>
      </c>
      <c r="B21" s="10" t="s">
        <v>106</v>
      </c>
      <c r="C21" s="13" t="s">
        <v>99</v>
      </c>
      <c r="D21" s="9">
        <v>25000</v>
      </c>
      <c r="E21" s="8">
        <v>25000</v>
      </c>
      <c r="F21" s="8">
        <v>50000</v>
      </c>
    </row>
    <row r="22" spans="1:6" ht="42" customHeight="1">
      <c r="A22" s="6">
        <v>7</v>
      </c>
      <c r="B22" s="10" t="s">
        <v>107</v>
      </c>
      <c r="C22" s="13" t="s">
        <v>99</v>
      </c>
      <c r="D22" s="9"/>
      <c r="E22" s="9">
        <v>500000</v>
      </c>
      <c r="F22" s="8">
        <v>500000</v>
      </c>
    </row>
    <row r="23" spans="1:6" ht="42" customHeight="1">
      <c r="A23" s="6"/>
      <c r="B23" s="7" t="s">
        <v>7</v>
      </c>
      <c r="C23" s="13" t="s">
        <v>99</v>
      </c>
      <c r="D23" s="11">
        <f>SUM(D21)</f>
        <v>25000</v>
      </c>
      <c r="E23" s="11">
        <f>SUM(E21:E22)</f>
        <v>525000</v>
      </c>
      <c r="F23" s="12">
        <f>SUM(F21:F22)</f>
        <v>550000</v>
      </c>
    </row>
    <row r="24" spans="1:6" ht="42" customHeight="1">
      <c r="A24" s="6"/>
      <c r="B24" s="7" t="s">
        <v>108</v>
      </c>
      <c r="C24" s="13" t="s">
        <v>99</v>
      </c>
      <c r="D24" s="9"/>
      <c r="E24" s="8"/>
      <c r="F24" s="8"/>
    </row>
    <row r="25" spans="1:6" ht="42" customHeight="1">
      <c r="A25" s="6">
        <v>8</v>
      </c>
      <c r="B25" s="16" t="s">
        <v>109</v>
      </c>
      <c r="C25" s="13" t="s">
        <v>99</v>
      </c>
      <c r="D25" s="9">
        <v>25000</v>
      </c>
      <c r="E25" s="8">
        <v>21000</v>
      </c>
      <c r="F25" s="8">
        <f t="shared" ref="F25:F87" si="3">D25+E25</f>
        <v>46000</v>
      </c>
    </row>
    <row r="26" spans="1:6" ht="42" customHeight="1">
      <c r="A26" s="6">
        <v>9</v>
      </c>
      <c r="B26" s="16" t="s">
        <v>110</v>
      </c>
      <c r="C26" s="13" t="s">
        <v>99</v>
      </c>
      <c r="D26" s="9">
        <v>3000</v>
      </c>
      <c r="E26" s="8">
        <v>2000</v>
      </c>
      <c r="F26" s="8">
        <f t="shared" si="3"/>
        <v>5000</v>
      </c>
    </row>
    <row r="27" spans="1:6" ht="42" customHeight="1">
      <c r="A27" s="6">
        <v>10</v>
      </c>
      <c r="B27" s="16" t="s">
        <v>111</v>
      </c>
      <c r="C27" s="13" t="s">
        <v>99</v>
      </c>
      <c r="D27" s="9">
        <v>5000</v>
      </c>
      <c r="E27" s="8"/>
      <c r="F27" s="8">
        <f t="shared" si="3"/>
        <v>5000</v>
      </c>
    </row>
    <row r="28" spans="1:6" ht="42" customHeight="1">
      <c r="A28" s="6">
        <v>11</v>
      </c>
      <c r="B28" s="16" t="s">
        <v>112</v>
      </c>
      <c r="C28" s="13" t="s">
        <v>99</v>
      </c>
      <c r="D28" s="9">
        <v>5000</v>
      </c>
      <c r="E28" s="8"/>
      <c r="F28" s="8">
        <f t="shared" si="3"/>
        <v>5000</v>
      </c>
    </row>
    <row r="29" spans="1:6" ht="42" customHeight="1">
      <c r="A29" s="6">
        <v>12</v>
      </c>
      <c r="B29" s="16" t="s">
        <v>113</v>
      </c>
      <c r="C29" s="13" t="s">
        <v>99</v>
      </c>
      <c r="D29" s="9">
        <v>3000</v>
      </c>
      <c r="E29" s="8">
        <v>-1000</v>
      </c>
      <c r="F29" s="8">
        <f t="shared" si="3"/>
        <v>2000</v>
      </c>
    </row>
    <row r="30" spans="1:6" ht="42" customHeight="1">
      <c r="A30" s="6"/>
      <c r="B30" s="7" t="s">
        <v>7</v>
      </c>
      <c r="C30" s="13" t="s">
        <v>99</v>
      </c>
      <c r="D30" s="11">
        <f>SUM(D25:D29)</f>
        <v>41000</v>
      </c>
      <c r="E30" s="11">
        <f>SUM(E25:E29)</f>
        <v>22000</v>
      </c>
      <c r="F30" s="12">
        <f t="shared" si="3"/>
        <v>63000</v>
      </c>
    </row>
    <row r="31" spans="1:6" ht="42" customHeight="1">
      <c r="A31" s="6"/>
      <c r="B31" s="7" t="s">
        <v>114</v>
      </c>
      <c r="C31" s="13" t="s">
        <v>99</v>
      </c>
      <c r="D31" s="9"/>
      <c r="E31" s="8"/>
      <c r="F31" s="8">
        <f t="shared" si="3"/>
        <v>0</v>
      </c>
    </row>
    <row r="32" spans="1:6" ht="42" customHeight="1">
      <c r="A32" s="6">
        <v>13</v>
      </c>
      <c r="B32" s="16" t="s">
        <v>116</v>
      </c>
      <c r="C32" s="13" t="s">
        <v>99</v>
      </c>
      <c r="D32" s="9">
        <v>5000</v>
      </c>
      <c r="E32" s="8">
        <v>3000</v>
      </c>
      <c r="F32" s="8">
        <f t="shared" si="3"/>
        <v>8000</v>
      </c>
    </row>
    <row r="33" spans="1:6" ht="42" customHeight="1">
      <c r="A33" s="6">
        <v>14</v>
      </c>
      <c r="B33" s="10" t="s">
        <v>117</v>
      </c>
      <c r="C33" s="13" t="s">
        <v>99</v>
      </c>
      <c r="D33" s="9">
        <v>10000</v>
      </c>
      <c r="E33" s="8">
        <v>10000</v>
      </c>
      <c r="F33" s="8">
        <f t="shared" si="3"/>
        <v>20000</v>
      </c>
    </row>
    <row r="34" spans="1:6" ht="42" customHeight="1">
      <c r="A34" s="6"/>
      <c r="B34" s="7" t="s">
        <v>7</v>
      </c>
      <c r="C34" s="13" t="s">
        <v>99</v>
      </c>
      <c r="D34" s="11">
        <f>SUM(D32:D33)</f>
        <v>15000</v>
      </c>
      <c r="E34" s="11">
        <f>SUM(E32:E33)</f>
        <v>13000</v>
      </c>
      <c r="F34" s="12">
        <f t="shared" si="3"/>
        <v>28000</v>
      </c>
    </row>
    <row r="35" spans="1:6" ht="42" customHeight="1">
      <c r="A35" s="6"/>
      <c r="B35" s="17" t="s">
        <v>118</v>
      </c>
      <c r="C35" s="13" t="s">
        <v>99</v>
      </c>
      <c r="D35" s="9"/>
      <c r="E35" s="8"/>
      <c r="F35" s="8">
        <f t="shared" si="3"/>
        <v>0</v>
      </c>
    </row>
    <row r="36" spans="1:6" ht="42" customHeight="1">
      <c r="A36" s="6">
        <v>15</v>
      </c>
      <c r="B36" s="16" t="s">
        <v>119</v>
      </c>
      <c r="C36" s="13" t="s">
        <v>99</v>
      </c>
      <c r="D36" s="9">
        <v>10000</v>
      </c>
      <c r="E36" s="8"/>
      <c r="F36" s="8">
        <f t="shared" si="3"/>
        <v>10000</v>
      </c>
    </row>
    <row r="37" spans="1:6" ht="42" customHeight="1">
      <c r="A37" s="6">
        <v>16</v>
      </c>
      <c r="B37" s="16" t="s">
        <v>429</v>
      </c>
      <c r="C37" s="13" t="s">
        <v>99</v>
      </c>
      <c r="D37" s="9">
        <v>20000</v>
      </c>
      <c r="E37" s="8"/>
      <c r="F37" s="8">
        <f t="shared" si="3"/>
        <v>20000</v>
      </c>
    </row>
    <row r="38" spans="1:6" ht="42" customHeight="1">
      <c r="A38" s="6">
        <v>17</v>
      </c>
      <c r="B38" s="16" t="s">
        <v>430</v>
      </c>
      <c r="C38" s="13" t="s">
        <v>99</v>
      </c>
      <c r="D38" s="9">
        <v>10000</v>
      </c>
      <c r="E38" s="8"/>
      <c r="F38" s="8">
        <f t="shared" si="3"/>
        <v>10000</v>
      </c>
    </row>
    <row r="39" spans="1:6" ht="42" customHeight="1">
      <c r="A39" s="6">
        <v>18</v>
      </c>
      <c r="B39" s="10" t="s">
        <v>122</v>
      </c>
      <c r="C39" s="13" t="s">
        <v>99</v>
      </c>
      <c r="D39" s="9">
        <v>50000</v>
      </c>
      <c r="E39" s="8">
        <v>80000</v>
      </c>
      <c r="F39" s="8">
        <f t="shared" si="3"/>
        <v>130000</v>
      </c>
    </row>
    <row r="40" spans="1:6" ht="42" customHeight="1">
      <c r="A40" s="6"/>
      <c r="B40" s="7" t="s">
        <v>7</v>
      </c>
      <c r="C40" s="13" t="s">
        <v>99</v>
      </c>
      <c r="D40" s="11">
        <f>SUM(D36:D39)</f>
        <v>90000</v>
      </c>
      <c r="E40" s="11">
        <f>SUM(E36:E39)</f>
        <v>80000</v>
      </c>
      <c r="F40" s="12">
        <f t="shared" si="3"/>
        <v>170000</v>
      </c>
    </row>
    <row r="41" spans="1:6" ht="42" customHeight="1">
      <c r="A41" s="15"/>
      <c r="B41" s="17" t="s">
        <v>123</v>
      </c>
      <c r="C41" s="8"/>
      <c r="D41" s="9"/>
      <c r="E41" s="8"/>
      <c r="F41" s="8">
        <f t="shared" si="3"/>
        <v>0</v>
      </c>
    </row>
    <row r="42" spans="1:6" ht="42" customHeight="1">
      <c r="A42" s="6">
        <v>19</v>
      </c>
      <c r="B42" s="10" t="s">
        <v>124</v>
      </c>
      <c r="C42" s="13" t="s">
        <v>99</v>
      </c>
      <c r="D42" s="9">
        <v>25000</v>
      </c>
      <c r="E42" s="8">
        <v>25000</v>
      </c>
      <c r="F42" s="8">
        <f t="shared" si="3"/>
        <v>50000</v>
      </c>
    </row>
    <row r="43" spans="1:6" ht="42" customHeight="1">
      <c r="A43" s="6">
        <v>20</v>
      </c>
      <c r="B43" s="10" t="s">
        <v>125</v>
      </c>
      <c r="C43" s="13" t="s">
        <v>99</v>
      </c>
      <c r="D43" s="9">
        <v>25000</v>
      </c>
      <c r="E43" s="8"/>
      <c r="F43" s="8">
        <f t="shared" si="3"/>
        <v>25000</v>
      </c>
    </row>
    <row r="44" spans="1:6" ht="42" customHeight="1">
      <c r="A44" s="6">
        <v>21</v>
      </c>
      <c r="B44" s="10" t="s">
        <v>126</v>
      </c>
      <c r="C44" s="13" t="s">
        <v>99</v>
      </c>
      <c r="D44" s="9">
        <v>40000</v>
      </c>
      <c r="E44" s="8">
        <v>50000</v>
      </c>
      <c r="F44" s="8">
        <f t="shared" si="3"/>
        <v>90000</v>
      </c>
    </row>
    <row r="45" spans="1:6" ht="42" customHeight="1">
      <c r="A45" s="6">
        <v>22</v>
      </c>
      <c r="B45" s="10" t="s">
        <v>127</v>
      </c>
      <c r="C45" s="13" t="s">
        <v>99</v>
      </c>
      <c r="D45" s="9">
        <v>70000</v>
      </c>
      <c r="E45" s="8">
        <v>30000</v>
      </c>
      <c r="F45" s="8">
        <f t="shared" si="3"/>
        <v>100000</v>
      </c>
    </row>
    <row r="46" spans="1:6" ht="42" customHeight="1">
      <c r="A46" s="6">
        <v>23</v>
      </c>
      <c r="B46" s="10" t="s">
        <v>128</v>
      </c>
      <c r="C46" s="13" t="s">
        <v>99</v>
      </c>
      <c r="D46" s="9">
        <v>95000</v>
      </c>
      <c r="E46" s="8">
        <v>40000</v>
      </c>
      <c r="F46" s="8">
        <f t="shared" si="3"/>
        <v>135000</v>
      </c>
    </row>
    <row r="47" spans="1:6" ht="42" customHeight="1">
      <c r="A47" s="6"/>
      <c r="B47" s="7" t="s">
        <v>7</v>
      </c>
      <c r="C47" s="13" t="s">
        <v>99</v>
      </c>
      <c r="D47" s="11">
        <f>SUM(D42:D46)</f>
        <v>255000</v>
      </c>
      <c r="E47" s="11">
        <f>SUM(E42:E46)</f>
        <v>145000</v>
      </c>
      <c r="F47" s="12">
        <f t="shared" si="3"/>
        <v>400000</v>
      </c>
    </row>
    <row r="48" spans="1:6" ht="42" customHeight="1">
      <c r="A48" s="15"/>
      <c r="B48" s="17" t="s">
        <v>129</v>
      </c>
      <c r="C48" s="13" t="s">
        <v>99</v>
      </c>
      <c r="D48" s="9">
        <v>0</v>
      </c>
      <c r="E48" s="8"/>
      <c r="F48" s="8">
        <f t="shared" si="3"/>
        <v>0</v>
      </c>
    </row>
    <row r="49" spans="1:6" ht="42" customHeight="1">
      <c r="A49" s="6">
        <v>24</v>
      </c>
      <c r="B49" s="10" t="s">
        <v>130</v>
      </c>
      <c r="C49" s="13" t="s">
        <v>99</v>
      </c>
      <c r="D49" s="9">
        <v>10000</v>
      </c>
      <c r="E49" s="8">
        <v>5000</v>
      </c>
      <c r="F49" s="8">
        <f t="shared" si="3"/>
        <v>15000</v>
      </c>
    </row>
    <row r="50" spans="1:6" ht="42" customHeight="1">
      <c r="A50" s="6">
        <v>25</v>
      </c>
      <c r="B50" s="10" t="s">
        <v>131</v>
      </c>
      <c r="C50" s="13" t="s">
        <v>99</v>
      </c>
      <c r="D50" s="9">
        <v>10000</v>
      </c>
      <c r="E50" s="8"/>
      <c r="F50" s="8">
        <f t="shared" si="3"/>
        <v>10000</v>
      </c>
    </row>
    <row r="51" spans="1:6" ht="42" customHeight="1">
      <c r="A51" s="6">
        <v>26</v>
      </c>
      <c r="B51" s="10" t="s">
        <v>132</v>
      </c>
      <c r="C51" s="13" t="s">
        <v>99</v>
      </c>
      <c r="D51" s="9">
        <v>6000</v>
      </c>
      <c r="E51" s="8">
        <v>4000</v>
      </c>
      <c r="F51" s="8">
        <f t="shared" si="3"/>
        <v>10000</v>
      </c>
    </row>
    <row r="52" spans="1:6" ht="42" customHeight="1">
      <c r="A52" s="6">
        <v>27</v>
      </c>
      <c r="B52" s="16" t="s">
        <v>133</v>
      </c>
      <c r="C52" s="13" t="s">
        <v>99</v>
      </c>
      <c r="D52" s="9">
        <v>10000</v>
      </c>
      <c r="E52" s="8"/>
      <c r="F52" s="8">
        <f t="shared" si="3"/>
        <v>10000</v>
      </c>
    </row>
    <row r="53" spans="1:6" ht="42" customHeight="1">
      <c r="A53" s="6">
        <v>28</v>
      </c>
      <c r="B53" s="10" t="s">
        <v>134</v>
      </c>
      <c r="C53" s="13" t="s">
        <v>99</v>
      </c>
      <c r="D53" s="9">
        <v>10000</v>
      </c>
      <c r="E53" s="8"/>
      <c r="F53" s="8">
        <f t="shared" si="3"/>
        <v>10000</v>
      </c>
    </row>
    <row r="54" spans="1:6" ht="42" customHeight="1">
      <c r="A54" s="6"/>
      <c r="B54" s="7" t="s">
        <v>7</v>
      </c>
      <c r="C54" s="8"/>
      <c r="D54" s="11">
        <f>SUM(D49:D53)</f>
        <v>46000</v>
      </c>
      <c r="E54" s="11">
        <f>SUM(E49:E53)</f>
        <v>9000</v>
      </c>
      <c r="F54" s="12">
        <f t="shared" si="3"/>
        <v>55000</v>
      </c>
    </row>
    <row r="55" spans="1:6" ht="42" customHeight="1">
      <c r="A55" s="6"/>
      <c r="B55" s="17" t="s">
        <v>135</v>
      </c>
      <c r="C55" s="8"/>
      <c r="D55" s="9"/>
      <c r="E55" s="8"/>
      <c r="F55" s="8">
        <f t="shared" si="3"/>
        <v>0</v>
      </c>
    </row>
    <row r="56" spans="1:6" ht="42" customHeight="1">
      <c r="A56" s="6">
        <v>29</v>
      </c>
      <c r="B56" s="10" t="s">
        <v>136</v>
      </c>
      <c r="C56" s="13" t="s">
        <v>99</v>
      </c>
      <c r="D56" s="9">
        <v>30000</v>
      </c>
      <c r="E56" s="8">
        <v>10000</v>
      </c>
      <c r="F56" s="8">
        <f t="shared" si="3"/>
        <v>40000</v>
      </c>
    </row>
    <row r="57" spans="1:6" ht="42" customHeight="1">
      <c r="A57" s="6">
        <v>30</v>
      </c>
      <c r="B57" s="10" t="s">
        <v>137</v>
      </c>
      <c r="C57" s="13" t="s">
        <v>99</v>
      </c>
      <c r="D57" s="9">
        <v>15000</v>
      </c>
      <c r="E57" s="8">
        <v>35000</v>
      </c>
      <c r="F57" s="8">
        <f t="shared" si="3"/>
        <v>50000</v>
      </c>
    </row>
    <row r="58" spans="1:6" ht="30" customHeight="1">
      <c r="A58" s="6"/>
      <c r="B58" s="7" t="s">
        <v>7</v>
      </c>
      <c r="C58" s="13" t="s">
        <v>99</v>
      </c>
      <c r="D58" s="11">
        <f>SUM(D56:D57)</f>
        <v>45000</v>
      </c>
      <c r="E58" s="11">
        <f>SUM(E56:E57)</f>
        <v>45000</v>
      </c>
      <c r="F58" s="12">
        <f t="shared" si="3"/>
        <v>90000</v>
      </c>
    </row>
    <row r="59" spans="1:6" ht="42" customHeight="1">
      <c r="A59" s="15"/>
      <c r="B59" s="17" t="s">
        <v>139</v>
      </c>
      <c r="C59" s="13" t="s">
        <v>99</v>
      </c>
      <c r="D59" s="9"/>
      <c r="E59" s="8"/>
      <c r="F59" s="8">
        <f t="shared" si="3"/>
        <v>0</v>
      </c>
    </row>
    <row r="60" spans="1:6" ht="27" customHeight="1">
      <c r="A60" s="6">
        <v>31</v>
      </c>
      <c r="B60" s="10" t="s">
        <v>140</v>
      </c>
      <c r="C60" s="13" t="s">
        <v>99</v>
      </c>
      <c r="D60" s="9">
        <v>10000</v>
      </c>
      <c r="E60" s="8">
        <v>2000</v>
      </c>
      <c r="F60" s="8">
        <f t="shared" si="3"/>
        <v>12000</v>
      </c>
    </row>
    <row r="61" spans="1:6" ht="25.05" customHeight="1">
      <c r="A61" s="6">
        <v>32</v>
      </c>
      <c r="B61" s="18" t="s">
        <v>141</v>
      </c>
      <c r="C61" s="13" t="s">
        <v>99</v>
      </c>
      <c r="D61" s="9">
        <v>15000</v>
      </c>
      <c r="E61" s="8"/>
      <c r="F61" s="8">
        <f t="shared" si="3"/>
        <v>15000</v>
      </c>
    </row>
    <row r="62" spans="1:6" ht="42" customHeight="1">
      <c r="A62" s="6">
        <v>33</v>
      </c>
      <c r="B62" s="10" t="s">
        <v>142</v>
      </c>
      <c r="C62" s="13" t="s">
        <v>99</v>
      </c>
      <c r="D62" s="9">
        <v>18000</v>
      </c>
      <c r="E62" s="8"/>
      <c r="F62" s="8">
        <f t="shared" si="3"/>
        <v>18000</v>
      </c>
    </row>
    <row r="63" spans="1:6" ht="42" customHeight="1">
      <c r="A63" s="6">
        <v>34</v>
      </c>
      <c r="B63" s="10" t="s">
        <v>143</v>
      </c>
      <c r="C63" s="13" t="s">
        <v>99</v>
      </c>
      <c r="D63" s="9">
        <v>5000</v>
      </c>
      <c r="E63" s="8"/>
      <c r="F63" s="8">
        <f t="shared" si="3"/>
        <v>5000</v>
      </c>
    </row>
    <row r="64" spans="1:6" ht="42" customHeight="1">
      <c r="A64" s="6">
        <v>35</v>
      </c>
      <c r="B64" s="10" t="s">
        <v>144</v>
      </c>
      <c r="C64" s="13" t="s">
        <v>99</v>
      </c>
      <c r="D64" s="9">
        <v>30000</v>
      </c>
      <c r="E64" s="8">
        <v>70000</v>
      </c>
      <c r="F64" s="8">
        <f t="shared" si="3"/>
        <v>100000</v>
      </c>
    </row>
    <row r="65" spans="1:6" ht="42" customHeight="1">
      <c r="A65" s="6"/>
      <c r="B65" s="7" t="s">
        <v>7</v>
      </c>
      <c r="C65" s="13" t="s">
        <v>99</v>
      </c>
      <c r="D65" s="11">
        <f>SUM(D60:D64)</f>
        <v>78000</v>
      </c>
      <c r="E65" s="11">
        <f>SUM(E60:E64)</f>
        <v>72000</v>
      </c>
      <c r="F65" s="12">
        <f t="shared" si="3"/>
        <v>150000</v>
      </c>
    </row>
    <row r="66" spans="1:6" ht="42" customHeight="1">
      <c r="A66" s="15"/>
      <c r="B66" s="17" t="s">
        <v>145</v>
      </c>
      <c r="C66" s="13" t="s">
        <v>99</v>
      </c>
      <c r="D66" s="9"/>
      <c r="E66" s="8"/>
      <c r="F66" s="8">
        <f t="shared" si="3"/>
        <v>0</v>
      </c>
    </row>
    <row r="67" spans="1:6" ht="42" customHeight="1">
      <c r="A67" s="6">
        <v>36</v>
      </c>
      <c r="B67" s="10" t="s">
        <v>431</v>
      </c>
      <c r="C67" s="13" t="s">
        <v>99</v>
      </c>
      <c r="D67" s="9">
        <v>6000</v>
      </c>
      <c r="E67" s="8">
        <v>4000</v>
      </c>
      <c r="F67" s="8">
        <f t="shared" si="3"/>
        <v>10000</v>
      </c>
    </row>
    <row r="68" spans="1:6" ht="42" customHeight="1">
      <c r="A68" s="6">
        <v>37</v>
      </c>
      <c r="B68" s="10" t="s">
        <v>147</v>
      </c>
      <c r="C68" s="13" t="s">
        <v>99</v>
      </c>
      <c r="D68" s="9">
        <v>6000</v>
      </c>
      <c r="E68" s="8"/>
      <c r="F68" s="8">
        <f t="shared" si="3"/>
        <v>6000</v>
      </c>
    </row>
    <row r="69" spans="1:6" ht="42" customHeight="1">
      <c r="A69" s="6">
        <v>38</v>
      </c>
      <c r="B69" s="10" t="s">
        <v>148</v>
      </c>
      <c r="C69" s="13" t="s">
        <v>99</v>
      </c>
      <c r="D69" s="9">
        <v>30000</v>
      </c>
      <c r="E69" s="8">
        <v>30000</v>
      </c>
      <c r="F69" s="8">
        <f t="shared" si="3"/>
        <v>60000</v>
      </c>
    </row>
    <row r="70" spans="1:6" ht="42" customHeight="1">
      <c r="A70" s="6">
        <v>39</v>
      </c>
      <c r="B70" s="10" t="s">
        <v>149</v>
      </c>
      <c r="C70" s="13" t="s">
        <v>99</v>
      </c>
      <c r="D70" s="9">
        <v>40000</v>
      </c>
      <c r="E70" s="8">
        <v>30000</v>
      </c>
      <c r="F70" s="8">
        <f t="shared" si="3"/>
        <v>70000</v>
      </c>
    </row>
    <row r="71" spans="1:6" ht="42" customHeight="1">
      <c r="A71" s="6"/>
      <c r="B71" s="7" t="s">
        <v>7</v>
      </c>
      <c r="C71" s="13" t="s">
        <v>99</v>
      </c>
      <c r="D71" s="11">
        <f>SUM(D67:D70)</f>
        <v>82000</v>
      </c>
      <c r="E71" s="11">
        <f>SUM(E67:E70)</f>
        <v>64000</v>
      </c>
      <c r="F71" s="12">
        <f t="shared" si="3"/>
        <v>146000</v>
      </c>
    </row>
    <row r="72" spans="1:6" ht="42" customHeight="1">
      <c r="A72" s="6"/>
      <c r="B72" s="17" t="s">
        <v>151</v>
      </c>
      <c r="C72" s="8"/>
      <c r="D72" s="9"/>
      <c r="E72" s="19"/>
      <c r="F72" s="8">
        <f t="shared" si="3"/>
        <v>0</v>
      </c>
    </row>
    <row r="73" spans="1:6" ht="42" customHeight="1">
      <c r="A73" s="6">
        <v>40</v>
      </c>
      <c r="B73" s="20" t="s">
        <v>432</v>
      </c>
      <c r="C73" s="13" t="s">
        <v>99</v>
      </c>
      <c r="D73" s="9">
        <v>54600</v>
      </c>
      <c r="E73" s="19"/>
      <c r="F73" s="8">
        <f t="shared" si="3"/>
        <v>54600</v>
      </c>
    </row>
    <row r="74" spans="1:6" ht="28.05" customHeight="1">
      <c r="A74" s="6"/>
      <c r="B74" s="7" t="s">
        <v>7</v>
      </c>
      <c r="C74" s="13" t="s">
        <v>99</v>
      </c>
      <c r="D74" s="11">
        <f>SUM(D73)</f>
        <v>54600</v>
      </c>
      <c r="E74" s="11">
        <f>SUM(E73)</f>
        <v>0</v>
      </c>
      <c r="F74" s="12">
        <f t="shared" si="3"/>
        <v>54600</v>
      </c>
    </row>
    <row r="75" spans="1:6" ht="27" customHeight="1">
      <c r="A75" s="6">
        <v>41</v>
      </c>
      <c r="B75" s="10" t="s">
        <v>168</v>
      </c>
      <c r="C75" s="13"/>
      <c r="D75" s="9"/>
      <c r="E75" s="19"/>
      <c r="F75" s="8">
        <f t="shared" si="3"/>
        <v>0</v>
      </c>
    </row>
    <row r="76" spans="1:6" ht="30" customHeight="1">
      <c r="A76" s="6">
        <v>42</v>
      </c>
      <c r="B76" s="16" t="s">
        <v>169</v>
      </c>
      <c r="C76" s="13" t="s">
        <v>99</v>
      </c>
      <c r="D76" s="9">
        <v>300</v>
      </c>
      <c r="E76" s="21">
        <v>700</v>
      </c>
      <c r="F76" s="8">
        <f t="shared" si="3"/>
        <v>1000</v>
      </c>
    </row>
    <row r="77" spans="1:6" ht="22.05" customHeight="1">
      <c r="A77" s="6"/>
      <c r="B77" s="7" t="s">
        <v>7</v>
      </c>
      <c r="C77" s="8"/>
      <c r="D77" s="11">
        <f>SUM(D76)</f>
        <v>300</v>
      </c>
      <c r="E77" s="11">
        <f>SUM(E76)</f>
        <v>700</v>
      </c>
      <c r="F77" s="12">
        <f t="shared" si="3"/>
        <v>1000</v>
      </c>
    </row>
    <row r="78" spans="1:6" ht="25.95" customHeight="1">
      <c r="A78" s="6"/>
      <c r="B78" s="7" t="s">
        <v>170</v>
      </c>
      <c r="C78" s="8"/>
      <c r="D78" s="9"/>
      <c r="E78" s="19"/>
      <c r="F78" s="8">
        <f t="shared" si="3"/>
        <v>0</v>
      </c>
    </row>
    <row r="79" spans="1:6" ht="31.95" customHeight="1">
      <c r="A79" s="6">
        <v>43</v>
      </c>
      <c r="B79" s="16" t="s">
        <v>171</v>
      </c>
      <c r="C79" s="13" t="s">
        <v>99</v>
      </c>
      <c r="D79" s="9">
        <v>50000</v>
      </c>
      <c r="E79" s="22">
        <v>50000</v>
      </c>
      <c r="F79" s="8">
        <f t="shared" si="3"/>
        <v>100000</v>
      </c>
    </row>
    <row r="80" spans="1:6" ht="25.05" customHeight="1">
      <c r="A80" s="6">
        <v>44</v>
      </c>
      <c r="B80" s="16" t="s">
        <v>172</v>
      </c>
      <c r="C80" s="13" t="s">
        <v>99</v>
      </c>
      <c r="D80" s="9">
        <v>15000</v>
      </c>
      <c r="E80" s="23"/>
      <c r="F80" s="8">
        <f t="shared" si="3"/>
        <v>15000</v>
      </c>
    </row>
    <row r="81" spans="1:6" ht="42" customHeight="1">
      <c r="A81" s="6">
        <v>45</v>
      </c>
      <c r="B81" s="16" t="s">
        <v>173</v>
      </c>
      <c r="C81" s="13" t="s">
        <v>99</v>
      </c>
      <c r="D81" s="9">
        <v>10500</v>
      </c>
      <c r="E81" s="23">
        <v>-5500</v>
      </c>
      <c r="F81" s="8">
        <f t="shared" si="3"/>
        <v>5000</v>
      </c>
    </row>
    <row r="82" spans="1:6" ht="42" customHeight="1">
      <c r="A82" s="6"/>
      <c r="B82" s="7" t="s">
        <v>7</v>
      </c>
      <c r="C82" s="13" t="s">
        <v>99</v>
      </c>
      <c r="D82" s="11">
        <f>SUM(D79:D81)</f>
        <v>75500</v>
      </c>
      <c r="E82" s="24">
        <f>SUM(E79:E81)</f>
        <v>44500</v>
      </c>
      <c r="F82" s="12">
        <f t="shared" si="3"/>
        <v>120000</v>
      </c>
    </row>
    <row r="83" spans="1:6" ht="42" customHeight="1">
      <c r="A83" s="6"/>
      <c r="B83" s="16" t="s">
        <v>433</v>
      </c>
      <c r="C83" s="8"/>
      <c r="D83" s="25"/>
      <c r="E83" s="26"/>
      <c r="F83" s="8">
        <f t="shared" si="3"/>
        <v>0</v>
      </c>
    </row>
    <row r="84" spans="1:6" ht="42" customHeight="1">
      <c r="A84" s="6">
        <v>46</v>
      </c>
      <c r="B84" s="27" t="s">
        <v>434</v>
      </c>
      <c r="C84" s="13" t="s">
        <v>99</v>
      </c>
      <c r="D84" s="28">
        <v>2000</v>
      </c>
      <c r="E84" s="29">
        <v>20000</v>
      </c>
      <c r="F84" s="8">
        <f t="shared" si="3"/>
        <v>22000</v>
      </c>
    </row>
    <row r="85" spans="1:6" ht="42" customHeight="1">
      <c r="A85" s="6"/>
      <c r="B85" s="7" t="s">
        <v>7</v>
      </c>
      <c r="C85" s="13" t="s">
        <v>99</v>
      </c>
      <c r="D85" s="11">
        <f>SUM(D84)</f>
        <v>2000</v>
      </c>
      <c r="E85" s="26">
        <v>20000</v>
      </c>
      <c r="F85" s="8">
        <f t="shared" si="3"/>
        <v>22000</v>
      </c>
    </row>
    <row r="86" spans="1:6" ht="42" customHeight="1">
      <c r="A86" s="6"/>
      <c r="B86" s="7" t="s">
        <v>174</v>
      </c>
      <c r="C86" s="13" t="s">
        <v>99</v>
      </c>
      <c r="D86" s="11">
        <f>D85+D82+D77+D74+D71+D65+D58+D54+D47+D40+D34+D30+D23</f>
        <v>809400</v>
      </c>
      <c r="E86" s="11">
        <f>E85+E82+E77+E74+E71+E65+E58+E54+E47+E40+E34+E30+E23</f>
        <v>1040200</v>
      </c>
      <c r="F86" s="12">
        <f t="shared" si="3"/>
        <v>1849600</v>
      </c>
    </row>
    <row r="87" spans="1:6" ht="42" customHeight="1">
      <c r="A87" s="6"/>
      <c r="B87" s="16" t="s">
        <v>175</v>
      </c>
      <c r="C87" s="13" t="s">
        <v>99</v>
      </c>
      <c r="D87" s="9"/>
      <c r="E87" s="9"/>
      <c r="F87" s="8">
        <f t="shared" si="3"/>
        <v>0</v>
      </c>
    </row>
    <row r="88" spans="1:6" ht="42" customHeight="1">
      <c r="A88" s="6">
        <v>51</v>
      </c>
      <c r="B88" s="30" t="s">
        <v>182</v>
      </c>
      <c r="C88" s="8" t="s">
        <v>435</v>
      </c>
      <c r="D88" s="9"/>
      <c r="E88" s="9"/>
      <c r="F88" s="8">
        <v>150000</v>
      </c>
    </row>
    <row r="89" spans="1:6" ht="42" customHeight="1">
      <c r="A89" s="6">
        <v>52</v>
      </c>
      <c r="B89" s="10" t="s">
        <v>182</v>
      </c>
      <c r="C89" s="8" t="s">
        <v>96</v>
      </c>
      <c r="D89" s="8">
        <v>130000</v>
      </c>
      <c r="E89" s="9">
        <v>285000</v>
      </c>
      <c r="F89" s="8">
        <f>D89+E89</f>
        <v>415000</v>
      </c>
    </row>
    <row r="90" spans="1:6" ht="42" customHeight="1">
      <c r="A90" s="6">
        <v>53</v>
      </c>
      <c r="B90" s="10" t="s">
        <v>436</v>
      </c>
      <c r="C90" s="31" t="s">
        <v>177</v>
      </c>
      <c r="D90" s="31"/>
      <c r="E90" s="21">
        <v>601069</v>
      </c>
      <c r="F90" s="8">
        <f>D90+E90</f>
        <v>601069</v>
      </c>
    </row>
    <row r="91" spans="1:6" ht="42" customHeight="1">
      <c r="A91" s="6"/>
      <c r="B91" s="16" t="s">
        <v>186</v>
      </c>
      <c r="C91" s="14"/>
      <c r="D91" s="11">
        <f>SUM(D88:D90)</f>
        <v>130000</v>
      </c>
      <c r="E91" s="11">
        <f>SUM(E88:E90)</f>
        <v>886069</v>
      </c>
      <c r="F91" s="12">
        <f>SUM(F88:F90)</f>
        <v>1166069</v>
      </c>
    </row>
    <row r="92" spans="1:6" ht="42" customHeight="1">
      <c r="A92" s="6"/>
      <c r="B92" s="17" t="s">
        <v>187</v>
      </c>
      <c r="C92" s="14"/>
      <c r="D92" s="32">
        <f>D91+D86+D18</f>
        <v>1184959</v>
      </c>
      <c r="E92" s="32">
        <f>E91+E86+E18</f>
        <v>1957169</v>
      </c>
      <c r="F92" s="12">
        <f>D92+E92</f>
        <v>3142128</v>
      </c>
    </row>
    <row r="93" spans="1:6" ht="42" customHeight="1">
      <c r="A93" s="6"/>
      <c r="B93" s="17"/>
      <c r="C93" s="14"/>
      <c r="D93" s="32"/>
      <c r="E93" s="33"/>
      <c r="F93" s="8"/>
    </row>
    <row r="94" spans="1:6" ht="42" customHeight="1">
      <c r="A94" s="457" t="s">
        <v>437</v>
      </c>
      <c r="B94" s="458"/>
      <c r="C94" s="458"/>
      <c r="D94" s="458"/>
      <c r="E94" s="458"/>
      <c r="F94" s="492"/>
    </row>
    <row r="95" spans="1:6" ht="42" customHeight="1">
      <c r="A95" s="34" t="s">
        <v>90</v>
      </c>
      <c r="B95" s="35" t="s">
        <v>91</v>
      </c>
      <c r="C95" s="36" t="s">
        <v>92</v>
      </c>
      <c r="D95" s="37" t="s">
        <v>438</v>
      </c>
      <c r="E95" s="38" t="s">
        <v>425</v>
      </c>
      <c r="F95" s="8" t="s">
        <v>426</v>
      </c>
    </row>
    <row r="96" spans="1:6" ht="42" customHeight="1">
      <c r="A96" s="35" t="s">
        <v>90</v>
      </c>
      <c r="B96" s="39" t="s">
        <v>191</v>
      </c>
      <c r="C96" s="40"/>
      <c r="D96" s="41"/>
      <c r="E96" s="41"/>
      <c r="F96" s="8">
        <f>D96+E96</f>
        <v>0</v>
      </c>
    </row>
    <row r="97" spans="1:6" ht="42" customHeight="1">
      <c r="A97" s="35">
        <v>4</v>
      </c>
      <c r="B97" s="10" t="s">
        <v>439</v>
      </c>
      <c r="C97" s="42"/>
      <c r="D97" s="43">
        <v>360000</v>
      </c>
      <c r="E97" s="43">
        <v>60000</v>
      </c>
      <c r="F97" s="8">
        <f t="shared" ref="F97:F106" si="4">D97+E97</f>
        <v>420000</v>
      </c>
    </row>
    <row r="98" spans="1:6" ht="42" customHeight="1">
      <c r="A98" s="35">
        <v>5</v>
      </c>
      <c r="B98" s="42" t="s">
        <v>440</v>
      </c>
      <c r="C98" s="31"/>
      <c r="D98" s="44">
        <v>100000</v>
      </c>
      <c r="E98" s="43">
        <v>206000</v>
      </c>
      <c r="F98" s="8">
        <f t="shared" si="4"/>
        <v>306000</v>
      </c>
    </row>
    <row r="99" spans="1:6" ht="42" customHeight="1">
      <c r="A99" s="35"/>
      <c r="B99" s="45" t="s">
        <v>206</v>
      </c>
      <c r="C99" s="46"/>
      <c r="D99" s="47">
        <f>SUM(D97:D98)</f>
        <v>460000</v>
      </c>
      <c r="E99" s="47">
        <f>SUM(E97:E98)</f>
        <v>266000</v>
      </c>
      <c r="F99" s="14">
        <f t="shared" si="4"/>
        <v>726000</v>
      </c>
    </row>
    <row r="100" spans="1:6" ht="42" customHeight="1">
      <c r="A100" s="35"/>
      <c r="B100" s="48" t="s">
        <v>441</v>
      </c>
      <c r="C100" s="46"/>
      <c r="D100" s="49"/>
      <c r="E100" s="49"/>
      <c r="F100" s="8">
        <f t="shared" si="4"/>
        <v>0</v>
      </c>
    </row>
    <row r="101" spans="1:6" ht="52.95" customHeight="1">
      <c r="A101" s="35">
        <v>6</v>
      </c>
      <c r="B101" s="45" t="s">
        <v>442</v>
      </c>
      <c r="C101" s="46" t="s">
        <v>443</v>
      </c>
      <c r="D101" s="49">
        <v>9994.5</v>
      </c>
      <c r="E101" s="41"/>
      <c r="F101" s="8">
        <f t="shared" si="4"/>
        <v>9994.5</v>
      </c>
    </row>
    <row r="102" spans="1:6" ht="52.05" customHeight="1">
      <c r="A102" s="35">
        <v>7</v>
      </c>
      <c r="B102" s="45" t="s">
        <v>444</v>
      </c>
      <c r="C102" s="46" t="s">
        <v>445</v>
      </c>
      <c r="D102" s="49">
        <v>20620.099999999999</v>
      </c>
      <c r="E102" s="41"/>
      <c r="F102" s="8">
        <f t="shared" si="4"/>
        <v>20620.099999999999</v>
      </c>
    </row>
    <row r="103" spans="1:6" ht="42" customHeight="1">
      <c r="A103" s="35"/>
      <c r="B103" s="50" t="s">
        <v>359</v>
      </c>
      <c r="C103" s="46"/>
      <c r="D103" s="51">
        <f>SUM(D101:D102)</f>
        <v>30614.6</v>
      </c>
      <c r="E103" s="49"/>
      <c r="F103" s="12">
        <f t="shared" si="4"/>
        <v>30614.6</v>
      </c>
    </row>
    <row r="104" spans="1:6" ht="42" customHeight="1">
      <c r="A104" s="52"/>
      <c r="B104" s="50" t="s">
        <v>207</v>
      </c>
      <c r="C104" s="53"/>
      <c r="D104" s="54">
        <f>D99+D103</f>
        <v>490614.6</v>
      </c>
      <c r="E104" s="54">
        <v>-184000</v>
      </c>
      <c r="F104" s="12">
        <f t="shared" si="4"/>
        <v>306614.59999999998</v>
      </c>
    </row>
    <row r="105" spans="1:6" ht="42" customHeight="1">
      <c r="A105" s="53"/>
      <c r="B105" s="55" t="s">
        <v>208</v>
      </c>
      <c r="C105" s="55"/>
      <c r="D105" s="56">
        <f>D104+D92</f>
        <v>1675573.6</v>
      </c>
      <c r="E105" s="56">
        <f>E104+E92</f>
        <v>1773169</v>
      </c>
      <c r="F105" s="57">
        <f t="shared" si="4"/>
        <v>3448742.6</v>
      </c>
    </row>
    <row r="106" spans="1:6" ht="42" customHeight="1">
      <c r="A106" s="58"/>
      <c r="B106" s="58"/>
      <c r="C106" s="58"/>
      <c r="D106" s="59"/>
      <c r="E106" s="60"/>
      <c r="F106" s="8">
        <f t="shared" si="4"/>
        <v>0</v>
      </c>
    </row>
    <row r="107" spans="1:6" ht="42" customHeight="1">
      <c r="A107" s="460" t="s">
        <v>209</v>
      </c>
      <c r="B107" s="461"/>
      <c r="C107" s="461"/>
      <c r="D107" s="461"/>
      <c r="E107" s="461"/>
      <c r="F107" s="493"/>
    </row>
    <row r="108" spans="1:6" ht="42" customHeight="1">
      <c r="A108" s="61" t="s">
        <v>90</v>
      </c>
      <c r="B108" s="61" t="s">
        <v>91</v>
      </c>
      <c r="C108" s="62" t="s">
        <v>92</v>
      </c>
      <c r="D108" s="62" t="s">
        <v>446</v>
      </c>
      <c r="E108" s="38" t="s">
        <v>425</v>
      </c>
      <c r="F108" s="62" t="s">
        <v>426</v>
      </c>
    </row>
    <row r="109" spans="1:6" ht="42" customHeight="1">
      <c r="A109" s="63">
        <v>1</v>
      </c>
      <c r="B109" s="18" t="s">
        <v>211</v>
      </c>
      <c r="C109" s="64" t="s">
        <v>212</v>
      </c>
      <c r="D109" s="64">
        <v>1302446.8799999999</v>
      </c>
      <c r="E109" s="65">
        <v>1200000</v>
      </c>
      <c r="F109" s="64">
        <f t="shared" ref="F109:F120" si="5">D109+E109</f>
        <v>2502446.88</v>
      </c>
    </row>
    <row r="110" spans="1:6" ht="42" customHeight="1">
      <c r="A110" s="63">
        <v>2</v>
      </c>
      <c r="B110" s="18" t="s">
        <v>213</v>
      </c>
      <c r="C110" s="64" t="s">
        <v>214</v>
      </c>
      <c r="D110" s="64">
        <v>583233.96</v>
      </c>
      <c r="E110" s="65">
        <v>300000</v>
      </c>
      <c r="F110" s="64">
        <f t="shared" si="5"/>
        <v>883233.96</v>
      </c>
    </row>
    <row r="111" spans="1:6" ht="42" customHeight="1">
      <c r="A111" s="63">
        <v>3</v>
      </c>
      <c r="B111" s="18" t="s">
        <v>215</v>
      </c>
      <c r="C111" s="64" t="s">
        <v>216</v>
      </c>
      <c r="D111" s="64">
        <v>87524.23</v>
      </c>
      <c r="E111" s="65">
        <v>35000</v>
      </c>
      <c r="F111" s="64">
        <f t="shared" si="5"/>
        <v>122524.23</v>
      </c>
    </row>
    <row r="112" spans="1:6" ht="42" customHeight="1">
      <c r="A112" s="63">
        <v>4</v>
      </c>
      <c r="B112" s="18" t="s">
        <v>217</v>
      </c>
      <c r="C112" s="64" t="s">
        <v>218</v>
      </c>
      <c r="D112" s="64">
        <v>79637.83</v>
      </c>
      <c r="E112" s="65">
        <v>40000</v>
      </c>
      <c r="F112" s="64">
        <f t="shared" si="5"/>
        <v>119637.83</v>
      </c>
    </row>
    <row r="113" spans="1:6" ht="42" customHeight="1">
      <c r="A113" s="63">
        <v>5</v>
      </c>
      <c r="B113" s="18" t="s">
        <v>219</v>
      </c>
      <c r="C113" s="64" t="s">
        <v>220</v>
      </c>
      <c r="D113" s="64">
        <v>579691.54</v>
      </c>
      <c r="E113" s="65">
        <v>350000</v>
      </c>
      <c r="F113" s="64">
        <f t="shared" si="5"/>
        <v>929691.54</v>
      </c>
    </row>
    <row r="114" spans="1:6" ht="42" customHeight="1">
      <c r="A114" s="63">
        <v>6</v>
      </c>
      <c r="B114" s="18" t="s">
        <v>221</v>
      </c>
      <c r="C114" s="64" t="s">
        <v>222</v>
      </c>
      <c r="D114" s="64">
        <v>817180.91</v>
      </c>
      <c r="E114" s="65">
        <v>400000</v>
      </c>
      <c r="F114" s="64">
        <f t="shared" si="5"/>
        <v>1217180.9099999999</v>
      </c>
    </row>
    <row r="115" spans="1:6" ht="42" customHeight="1">
      <c r="A115" s="63">
        <v>7</v>
      </c>
      <c r="B115" s="18" t="s">
        <v>223</v>
      </c>
      <c r="C115" s="64" t="s">
        <v>152</v>
      </c>
      <c r="D115" s="66">
        <v>511569.49</v>
      </c>
      <c r="E115" s="28">
        <v>250000</v>
      </c>
      <c r="F115" s="64">
        <f t="shared" si="5"/>
        <v>761569.49</v>
      </c>
    </row>
    <row r="116" spans="1:6" ht="42" customHeight="1">
      <c r="A116" s="63">
        <v>8</v>
      </c>
      <c r="B116" s="18" t="s">
        <v>224</v>
      </c>
      <c r="C116" s="64" t="s">
        <v>166</v>
      </c>
      <c r="D116" s="64">
        <v>78843.13</v>
      </c>
      <c r="E116" s="65">
        <v>30000</v>
      </c>
      <c r="F116" s="64">
        <f t="shared" si="5"/>
        <v>108843.13</v>
      </c>
    </row>
    <row r="117" spans="1:6" ht="42" customHeight="1">
      <c r="A117" s="63">
        <v>9</v>
      </c>
      <c r="B117" s="18" t="s">
        <v>225</v>
      </c>
      <c r="C117" s="64" t="s">
        <v>226</v>
      </c>
      <c r="D117" s="64">
        <v>259279.44</v>
      </c>
      <c r="E117" s="65">
        <v>150000</v>
      </c>
      <c r="F117" s="64">
        <f t="shared" si="5"/>
        <v>409279.44</v>
      </c>
    </row>
    <row r="118" spans="1:6" ht="42" customHeight="1">
      <c r="A118" s="63">
        <v>10</v>
      </c>
      <c r="B118" s="18" t="s">
        <v>227</v>
      </c>
      <c r="C118" s="64" t="s">
        <v>150</v>
      </c>
      <c r="D118" s="64">
        <v>601746.85</v>
      </c>
      <c r="E118" s="65">
        <v>230000</v>
      </c>
      <c r="F118" s="64">
        <f t="shared" si="5"/>
        <v>831746.85</v>
      </c>
    </row>
    <row r="119" spans="1:6" ht="42" customHeight="1">
      <c r="A119" s="63">
        <v>11</v>
      </c>
      <c r="B119" s="18" t="s">
        <v>228</v>
      </c>
      <c r="C119" s="64" t="s">
        <v>229</v>
      </c>
      <c r="D119" s="64">
        <v>35754.449999999997</v>
      </c>
      <c r="E119" s="65">
        <v>15000</v>
      </c>
      <c r="F119" s="64">
        <f t="shared" si="5"/>
        <v>50754.45</v>
      </c>
    </row>
    <row r="120" spans="1:6" ht="42" customHeight="1">
      <c r="A120" s="63"/>
      <c r="B120" s="67" t="s">
        <v>230</v>
      </c>
      <c r="C120" s="64"/>
      <c r="D120" s="68">
        <f>SUM(D109:D119)</f>
        <v>4936908.71</v>
      </c>
      <c r="E120" s="32">
        <f>SUM(E109:E119)</f>
        <v>3000000</v>
      </c>
      <c r="F120" s="69">
        <f t="shared" si="5"/>
        <v>7936908.71</v>
      </c>
    </row>
    <row r="121" spans="1:6" ht="42" customHeight="1">
      <c r="A121" s="463" t="s">
        <v>231</v>
      </c>
      <c r="B121" s="464"/>
      <c r="C121" s="464"/>
      <c r="D121" s="464"/>
      <c r="E121" s="464"/>
      <c r="F121" s="494"/>
    </row>
    <row r="122" spans="1:6" ht="42" customHeight="1">
      <c r="A122" s="70"/>
      <c r="B122" s="71" t="s">
        <v>232</v>
      </c>
      <c r="C122" s="13"/>
      <c r="D122" s="72"/>
      <c r="E122" s="73"/>
      <c r="F122" s="74"/>
    </row>
    <row r="123" spans="1:6" ht="42" customHeight="1">
      <c r="A123" s="70">
        <v>13</v>
      </c>
      <c r="B123" s="75" t="s">
        <v>447</v>
      </c>
      <c r="C123" s="64" t="s">
        <v>448</v>
      </c>
      <c r="D123" s="74">
        <v>800</v>
      </c>
      <c r="E123" s="76"/>
      <c r="F123" s="74">
        <v>800</v>
      </c>
    </row>
    <row r="124" spans="1:6" ht="42" customHeight="1">
      <c r="A124" s="70">
        <v>14</v>
      </c>
      <c r="B124" s="75" t="s">
        <v>449</v>
      </c>
      <c r="C124" s="64" t="s">
        <v>450</v>
      </c>
      <c r="D124" s="74">
        <v>6000</v>
      </c>
      <c r="E124" s="76"/>
      <c r="F124" s="74">
        <v>6000</v>
      </c>
    </row>
    <row r="125" spans="1:6" ht="42" customHeight="1">
      <c r="A125" s="70">
        <v>15</v>
      </c>
      <c r="B125" s="75" t="s">
        <v>451</v>
      </c>
      <c r="C125" s="64" t="s">
        <v>452</v>
      </c>
      <c r="D125" s="74">
        <v>1000</v>
      </c>
      <c r="E125" s="76"/>
      <c r="F125" s="74">
        <v>1000</v>
      </c>
    </row>
    <row r="126" spans="1:6" ht="42" customHeight="1">
      <c r="A126" s="70">
        <v>16</v>
      </c>
      <c r="B126" s="75" t="s">
        <v>453</v>
      </c>
      <c r="C126" s="64" t="s">
        <v>454</v>
      </c>
      <c r="D126" s="74">
        <v>6000</v>
      </c>
      <c r="E126" s="76"/>
      <c r="F126" s="74">
        <v>6000</v>
      </c>
    </row>
    <row r="127" spans="1:6" ht="42" customHeight="1">
      <c r="A127" s="70">
        <v>17</v>
      </c>
      <c r="B127" s="75" t="s">
        <v>455</v>
      </c>
      <c r="C127" s="64" t="s">
        <v>456</v>
      </c>
      <c r="D127" s="74">
        <v>2000</v>
      </c>
      <c r="E127" s="76"/>
      <c r="F127" s="74">
        <v>2000</v>
      </c>
    </row>
    <row r="128" spans="1:6" ht="42" customHeight="1">
      <c r="A128" s="70">
        <v>18</v>
      </c>
      <c r="B128" s="77" t="s">
        <v>457</v>
      </c>
      <c r="C128" s="64" t="s">
        <v>458</v>
      </c>
      <c r="D128" s="74">
        <v>6000</v>
      </c>
      <c r="E128" s="76"/>
      <c r="F128" s="74">
        <v>6000</v>
      </c>
    </row>
    <row r="129" spans="1:6" ht="42" customHeight="1">
      <c r="A129" s="70">
        <v>19</v>
      </c>
      <c r="B129" s="77" t="s">
        <v>459</v>
      </c>
      <c r="C129" s="64" t="s">
        <v>460</v>
      </c>
      <c r="D129" s="74">
        <v>4400</v>
      </c>
      <c r="E129" s="76"/>
      <c r="F129" s="74">
        <v>4400</v>
      </c>
    </row>
    <row r="130" spans="1:6" ht="42" customHeight="1">
      <c r="A130" s="70">
        <v>20</v>
      </c>
      <c r="B130" s="75" t="s">
        <v>461</v>
      </c>
      <c r="C130" s="64" t="s">
        <v>462</v>
      </c>
      <c r="D130" s="74">
        <v>3000</v>
      </c>
      <c r="E130" s="76"/>
      <c r="F130" s="74">
        <v>3000</v>
      </c>
    </row>
    <row r="131" spans="1:6" ht="42" customHeight="1">
      <c r="A131" s="70">
        <v>21</v>
      </c>
      <c r="B131" s="75" t="s">
        <v>463</v>
      </c>
      <c r="C131" s="64" t="s">
        <v>464</v>
      </c>
      <c r="D131" s="74">
        <v>800</v>
      </c>
      <c r="E131" s="76"/>
      <c r="F131" s="74">
        <v>800</v>
      </c>
    </row>
    <row r="132" spans="1:6" ht="42" customHeight="1">
      <c r="A132" s="70"/>
      <c r="B132" s="67" t="s">
        <v>7</v>
      </c>
      <c r="C132" s="64"/>
      <c r="D132" s="78">
        <f>SUM(D123:D131)</f>
        <v>30000</v>
      </c>
      <c r="E132" s="79"/>
      <c r="F132" s="78">
        <f>SUM(F123:F131)</f>
        <v>30000</v>
      </c>
    </row>
    <row r="133" spans="1:6" ht="42" customHeight="1">
      <c r="A133" s="70"/>
      <c r="B133" s="67" t="s">
        <v>239</v>
      </c>
      <c r="C133" s="64"/>
      <c r="D133" s="74"/>
      <c r="E133" s="76"/>
      <c r="F133" s="74"/>
    </row>
    <row r="134" spans="1:6" ht="42" customHeight="1">
      <c r="A134" s="70">
        <v>24</v>
      </c>
      <c r="B134" s="18" t="s">
        <v>465</v>
      </c>
      <c r="C134" s="64" t="s">
        <v>99</v>
      </c>
      <c r="D134" s="74">
        <v>26000</v>
      </c>
      <c r="E134" s="76"/>
      <c r="F134" s="74">
        <v>26000</v>
      </c>
    </row>
    <row r="135" spans="1:6" ht="42" customHeight="1">
      <c r="A135" s="70"/>
      <c r="B135" s="67" t="s">
        <v>7</v>
      </c>
      <c r="C135" s="64"/>
      <c r="D135" s="78">
        <f>SUM(D134:D134)</f>
        <v>26000</v>
      </c>
      <c r="E135" s="79"/>
      <c r="F135" s="78">
        <f>SUM(F134:F134)</f>
        <v>26000</v>
      </c>
    </row>
    <row r="136" spans="1:6" ht="42" customHeight="1">
      <c r="A136" s="70"/>
      <c r="B136" s="80" t="s">
        <v>244</v>
      </c>
      <c r="C136" s="64"/>
      <c r="D136" s="78"/>
      <c r="E136" s="79"/>
      <c r="F136" s="74"/>
    </row>
    <row r="137" spans="1:6" ht="42" customHeight="1">
      <c r="A137" s="70">
        <v>26</v>
      </c>
      <c r="B137" s="18" t="s">
        <v>466</v>
      </c>
      <c r="C137" s="64" t="s">
        <v>99</v>
      </c>
      <c r="D137" s="74">
        <v>7000</v>
      </c>
      <c r="E137" s="76"/>
      <c r="F137" s="74">
        <v>7000</v>
      </c>
    </row>
    <row r="138" spans="1:6" ht="42" customHeight="1">
      <c r="A138" s="70">
        <v>27</v>
      </c>
      <c r="B138" s="18" t="s">
        <v>372</v>
      </c>
      <c r="C138" s="64" t="s">
        <v>99</v>
      </c>
      <c r="D138" s="74">
        <v>3000</v>
      </c>
      <c r="E138" s="76"/>
      <c r="F138" s="74">
        <v>3000</v>
      </c>
    </row>
    <row r="139" spans="1:6" ht="42" customHeight="1">
      <c r="A139" s="70">
        <v>28</v>
      </c>
      <c r="B139" s="18" t="s">
        <v>467</v>
      </c>
      <c r="C139" s="64" t="s">
        <v>99</v>
      </c>
      <c r="D139" s="74">
        <v>5000</v>
      </c>
      <c r="E139" s="76"/>
      <c r="F139" s="74">
        <v>5000</v>
      </c>
    </row>
    <row r="140" spans="1:6" ht="42" customHeight="1">
      <c r="A140" s="70">
        <v>29</v>
      </c>
      <c r="B140" s="18" t="s">
        <v>468</v>
      </c>
      <c r="C140" s="64" t="s">
        <v>99</v>
      </c>
      <c r="D140" s="74">
        <v>4000</v>
      </c>
      <c r="E140" s="76"/>
      <c r="F140" s="74">
        <v>4000</v>
      </c>
    </row>
    <row r="141" spans="1:6" ht="42" customHeight="1">
      <c r="A141" s="70">
        <v>30</v>
      </c>
      <c r="B141" s="18" t="s">
        <v>469</v>
      </c>
      <c r="C141" s="64" t="s">
        <v>99</v>
      </c>
      <c r="D141" s="74">
        <v>5000</v>
      </c>
      <c r="E141" s="76"/>
      <c r="F141" s="74">
        <v>5000</v>
      </c>
    </row>
    <row r="142" spans="1:6" ht="42" customHeight="1">
      <c r="A142" s="70"/>
      <c r="B142" s="67" t="s">
        <v>7</v>
      </c>
      <c r="C142" s="64"/>
      <c r="D142" s="78">
        <f>SUM(D137:D141)</f>
        <v>24000</v>
      </c>
      <c r="E142" s="81"/>
      <c r="F142" s="78">
        <f>SUM(F137:F141)</f>
        <v>24000</v>
      </c>
    </row>
    <row r="143" spans="1:6" ht="42" customHeight="1">
      <c r="A143" s="70"/>
      <c r="B143" s="466" t="s">
        <v>251</v>
      </c>
      <c r="C143" s="466"/>
      <c r="D143" s="74"/>
      <c r="E143" s="76"/>
      <c r="F143" s="74"/>
    </row>
    <row r="144" spans="1:6" ht="42" customHeight="1">
      <c r="A144" s="70">
        <v>33</v>
      </c>
      <c r="B144" s="18" t="s">
        <v>254</v>
      </c>
      <c r="C144" s="13" t="s">
        <v>99</v>
      </c>
      <c r="D144" s="74">
        <v>20000</v>
      </c>
      <c r="E144" s="76"/>
      <c r="F144" s="74">
        <v>20000</v>
      </c>
    </row>
    <row r="145" spans="1:6" ht="42" customHeight="1">
      <c r="A145" s="70">
        <v>34</v>
      </c>
      <c r="B145" s="18" t="s">
        <v>470</v>
      </c>
      <c r="C145" s="13" t="s">
        <v>99</v>
      </c>
      <c r="D145" s="74">
        <v>16000</v>
      </c>
      <c r="E145" s="76"/>
      <c r="F145" s="74">
        <v>16000</v>
      </c>
    </row>
    <row r="146" spans="1:6" ht="42" customHeight="1">
      <c r="A146" s="70"/>
      <c r="B146" s="67" t="s">
        <v>7</v>
      </c>
      <c r="C146" s="13"/>
      <c r="D146" s="78">
        <f>SUM(D144:D145)</f>
        <v>36000</v>
      </c>
      <c r="E146" s="79"/>
      <c r="F146" s="78">
        <f>SUM(F144:F145)</f>
        <v>36000</v>
      </c>
    </row>
    <row r="147" spans="1:6" ht="42" customHeight="1">
      <c r="A147" s="70"/>
      <c r="B147" s="67" t="s">
        <v>256</v>
      </c>
      <c r="C147" s="13"/>
      <c r="D147" s="78"/>
      <c r="E147" s="79"/>
      <c r="F147" s="74"/>
    </row>
    <row r="148" spans="1:6" ht="42" customHeight="1">
      <c r="A148" s="70">
        <v>35</v>
      </c>
      <c r="B148" s="18" t="s">
        <v>471</v>
      </c>
      <c r="C148" s="13" t="s">
        <v>99</v>
      </c>
      <c r="D148" s="74">
        <v>15000</v>
      </c>
      <c r="E148" s="79"/>
      <c r="F148" s="74">
        <v>15000</v>
      </c>
    </row>
    <row r="149" spans="1:6" ht="42" customHeight="1">
      <c r="A149" s="70"/>
      <c r="B149" s="18" t="s">
        <v>7</v>
      </c>
      <c r="C149" s="13"/>
      <c r="D149" s="78">
        <f>SUM(D148:D148)</f>
        <v>15000</v>
      </c>
      <c r="E149" s="79"/>
      <c r="F149" s="78">
        <f>SUM(F148:F148)</f>
        <v>15000</v>
      </c>
    </row>
    <row r="150" spans="1:6" ht="42" customHeight="1">
      <c r="A150" s="70"/>
      <c r="B150" s="67" t="s">
        <v>217</v>
      </c>
      <c r="C150" s="13"/>
      <c r="D150" s="74"/>
      <c r="E150" s="76"/>
      <c r="F150" s="74"/>
    </row>
    <row r="151" spans="1:6" ht="42" customHeight="1">
      <c r="A151" s="82">
        <v>38</v>
      </c>
      <c r="B151" s="18" t="s">
        <v>472</v>
      </c>
      <c r="C151" s="13" t="s">
        <v>99</v>
      </c>
      <c r="D151" s="74">
        <v>18000</v>
      </c>
      <c r="E151" s="76"/>
      <c r="F151" s="74">
        <v>18000</v>
      </c>
    </row>
    <row r="152" spans="1:6" ht="42" customHeight="1">
      <c r="A152" s="70"/>
      <c r="B152" s="67" t="s">
        <v>7</v>
      </c>
      <c r="C152" s="13"/>
      <c r="D152" s="78">
        <f>SUM(D151:D151)</f>
        <v>18000</v>
      </c>
      <c r="E152" s="79"/>
      <c r="F152" s="78">
        <f>SUM(F151:F151)</f>
        <v>18000</v>
      </c>
    </row>
    <row r="153" spans="1:6" ht="42" customHeight="1">
      <c r="A153" s="70"/>
      <c r="B153" s="80" t="s">
        <v>263</v>
      </c>
      <c r="C153" s="13"/>
      <c r="D153" s="74"/>
      <c r="E153" s="76"/>
      <c r="F153" s="74"/>
    </row>
    <row r="154" spans="1:6" ht="60" customHeight="1">
      <c r="A154" s="82">
        <v>41</v>
      </c>
      <c r="B154" s="83" t="s">
        <v>264</v>
      </c>
      <c r="C154" s="13" t="s">
        <v>99</v>
      </c>
      <c r="D154" s="74">
        <v>7000</v>
      </c>
      <c r="E154" s="76"/>
      <c r="F154" s="74">
        <v>7000</v>
      </c>
    </row>
    <row r="155" spans="1:6" ht="42" customHeight="1">
      <c r="A155" s="70">
        <v>42</v>
      </c>
      <c r="B155" s="84" t="s">
        <v>265</v>
      </c>
      <c r="C155" s="13" t="s">
        <v>99</v>
      </c>
      <c r="D155" s="74">
        <v>4000</v>
      </c>
      <c r="E155" s="76"/>
      <c r="F155" s="74">
        <v>4000</v>
      </c>
    </row>
    <row r="156" spans="1:6" ht="42" customHeight="1">
      <c r="A156" s="70">
        <v>43</v>
      </c>
      <c r="B156" s="83" t="s">
        <v>266</v>
      </c>
      <c r="C156" s="13" t="s">
        <v>99</v>
      </c>
      <c r="D156" s="74">
        <v>6000</v>
      </c>
      <c r="E156" s="76"/>
      <c r="F156" s="74">
        <v>6000</v>
      </c>
    </row>
    <row r="157" spans="1:6" ht="42" customHeight="1">
      <c r="A157" s="70"/>
      <c r="B157" s="83" t="s">
        <v>7</v>
      </c>
      <c r="C157" s="13"/>
      <c r="D157" s="78">
        <f>SUM(D154:D156)</f>
        <v>17000</v>
      </c>
      <c r="E157" s="79"/>
      <c r="F157" s="78">
        <f>SUM(F154:F156)</f>
        <v>17000</v>
      </c>
    </row>
    <row r="158" spans="1:6" ht="42" customHeight="1">
      <c r="A158" s="70"/>
      <c r="B158" s="83" t="s">
        <v>267</v>
      </c>
      <c r="C158" s="13"/>
      <c r="D158" s="85">
        <f>D157+D152+D149+D146+D142+D135+D132</f>
        <v>166000</v>
      </c>
      <c r="E158" s="76"/>
      <c r="F158" s="85">
        <f>F157+F152+F149+F146+F142+F135+F132</f>
        <v>166000</v>
      </c>
    </row>
    <row r="159" spans="1:6" ht="42" customHeight="1">
      <c r="A159" s="70"/>
      <c r="B159" s="86" t="s">
        <v>473</v>
      </c>
      <c r="C159" s="13"/>
      <c r="D159" s="85">
        <f t="shared" ref="D159:F159" si="6">D158+D120</f>
        <v>5102908.71</v>
      </c>
      <c r="E159" s="81">
        <f t="shared" si="6"/>
        <v>3000000</v>
      </c>
      <c r="F159" s="85">
        <f t="shared" si="6"/>
        <v>8102908.71</v>
      </c>
    </row>
    <row r="160" spans="1:6" ht="42" customHeight="1">
      <c r="A160" s="87"/>
      <c r="B160" s="88"/>
      <c r="C160" s="13"/>
      <c r="D160" s="89"/>
      <c r="E160" s="90"/>
      <c r="F160" s="91"/>
    </row>
    <row r="161" spans="1:6" ht="42" customHeight="1">
      <c r="A161" s="87">
        <v>44</v>
      </c>
      <c r="B161" s="86" t="s">
        <v>474</v>
      </c>
      <c r="C161" s="13"/>
      <c r="D161" s="78">
        <v>25180</v>
      </c>
      <c r="E161" s="90"/>
      <c r="F161" s="78">
        <v>25180</v>
      </c>
    </row>
    <row r="162" spans="1:6" ht="42" customHeight="1">
      <c r="A162" s="92"/>
      <c r="B162" s="93" t="s">
        <v>7</v>
      </c>
      <c r="C162" s="91"/>
      <c r="D162" s="94">
        <v>25180</v>
      </c>
      <c r="E162" s="95"/>
      <c r="F162" s="94">
        <v>25180</v>
      </c>
    </row>
    <row r="163" spans="1:6" ht="42" customHeight="1">
      <c r="A163" s="92"/>
      <c r="B163" s="93"/>
      <c r="C163" s="91"/>
      <c r="D163" s="96"/>
      <c r="E163" s="95"/>
      <c r="F163" s="97"/>
    </row>
    <row r="164" spans="1:6" ht="42" customHeight="1">
      <c r="A164" s="98"/>
      <c r="B164" s="469" t="s">
        <v>475</v>
      </c>
      <c r="C164" s="495"/>
      <c r="D164" s="495"/>
      <c r="E164" s="495"/>
      <c r="F164" s="496"/>
    </row>
    <row r="165" spans="1:6" s="1" customFormat="1" ht="54" customHeight="1">
      <c r="A165" s="99" t="s">
        <v>90</v>
      </c>
      <c r="B165" s="99" t="s">
        <v>91</v>
      </c>
      <c r="C165" s="100" t="s">
        <v>92</v>
      </c>
      <c r="D165" s="101" t="s">
        <v>438</v>
      </c>
      <c r="E165" s="102" t="s">
        <v>425</v>
      </c>
      <c r="F165" s="100" t="s">
        <v>426</v>
      </c>
    </row>
    <row r="166" spans="1:6" ht="42" customHeight="1">
      <c r="A166" s="103"/>
      <c r="B166" s="104" t="s">
        <v>269</v>
      </c>
      <c r="C166" s="105"/>
      <c r="D166" s="106"/>
      <c r="E166" s="107"/>
      <c r="F166" s="106"/>
    </row>
    <row r="167" spans="1:6" ht="42" customHeight="1">
      <c r="A167" s="103">
        <v>1</v>
      </c>
      <c r="B167" s="108" t="s">
        <v>270</v>
      </c>
      <c r="C167" s="109" t="s">
        <v>271</v>
      </c>
      <c r="D167" s="110">
        <v>30000</v>
      </c>
      <c r="E167" s="111"/>
      <c r="F167" s="110">
        <v>30000</v>
      </c>
    </row>
    <row r="168" spans="1:6" ht="42" customHeight="1">
      <c r="A168" s="103">
        <v>2</v>
      </c>
      <c r="B168" s="108" t="s">
        <v>476</v>
      </c>
      <c r="C168" s="109" t="s">
        <v>271</v>
      </c>
      <c r="D168" s="110">
        <v>30000</v>
      </c>
      <c r="E168" s="111"/>
      <c r="F168" s="110">
        <v>30000</v>
      </c>
    </row>
    <row r="169" spans="1:6" ht="42" customHeight="1">
      <c r="A169" s="103">
        <v>3</v>
      </c>
      <c r="B169" s="108" t="s">
        <v>273</v>
      </c>
      <c r="C169" s="109" t="s">
        <v>271</v>
      </c>
      <c r="D169" s="110">
        <v>85000</v>
      </c>
      <c r="E169" s="111"/>
      <c r="F169" s="110">
        <v>85000</v>
      </c>
    </row>
    <row r="170" spans="1:6" ht="28.95" customHeight="1">
      <c r="A170" s="103">
        <v>4</v>
      </c>
      <c r="B170" s="18" t="s">
        <v>477</v>
      </c>
      <c r="C170" s="109" t="s">
        <v>271</v>
      </c>
      <c r="D170" s="110">
        <v>15000</v>
      </c>
      <c r="E170" s="111"/>
      <c r="F170" s="110">
        <v>15000</v>
      </c>
    </row>
    <row r="171" spans="1:6" ht="34.950000000000003" customHeight="1">
      <c r="A171" s="103">
        <v>5</v>
      </c>
      <c r="B171" s="108" t="s">
        <v>274</v>
      </c>
      <c r="C171" s="109" t="s">
        <v>271</v>
      </c>
      <c r="D171" s="110">
        <v>30000</v>
      </c>
      <c r="E171" s="111"/>
      <c r="F171" s="110">
        <v>30000</v>
      </c>
    </row>
    <row r="172" spans="1:6" ht="39" customHeight="1">
      <c r="A172" s="103">
        <v>6</v>
      </c>
      <c r="B172" s="108" t="s">
        <v>275</v>
      </c>
      <c r="C172" s="109" t="s">
        <v>271</v>
      </c>
      <c r="D172" s="110">
        <v>40936.65</v>
      </c>
      <c r="E172" s="111"/>
      <c r="F172" s="110">
        <v>40936.65</v>
      </c>
    </row>
    <row r="173" spans="1:6" ht="42" customHeight="1">
      <c r="A173" s="103">
        <v>7</v>
      </c>
      <c r="B173" s="108" t="s">
        <v>478</v>
      </c>
      <c r="C173" s="109" t="s">
        <v>271</v>
      </c>
      <c r="D173" s="110">
        <v>100000</v>
      </c>
      <c r="E173" s="111"/>
      <c r="F173" s="110">
        <v>100000</v>
      </c>
    </row>
    <row r="174" spans="1:6" ht="42" customHeight="1">
      <c r="A174" s="103">
        <v>8</v>
      </c>
      <c r="B174" s="18" t="s">
        <v>277</v>
      </c>
      <c r="C174" s="109" t="s">
        <v>271</v>
      </c>
      <c r="D174" s="110">
        <v>50000</v>
      </c>
      <c r="E174" s="111"/>
      <c r="F174" s="110">
        <v>50000</v>
      </c>
    </row>
    <row r="175" spans="1:6" ht="42" customHeight="1">
      <c r="A175" s="103">
        <v>9</v>
      </c>
      <c r="B175" s="108" t="s">
        <v>278</v>
      </c>
      <c r="C175" s="109" t="s">
        <v>271</v>
      </c>
      <c r="D175" s="110">
        <v>40000</v>
      </c>
      <c r="E175" s="111"/>
      <c r="F175" s="110">
        <v>40000</v>
      </c>
    </row>
    <row r="176" spans="1:6" ht="42" customHeight="1">
      <c r="A176" s="103">
        <v>10</v>
      </c>
      <c r="B176" s="108" t="s">
        <v>279</v>
      </c>
      <c r="C176" s="109" t="s">
        <v>271</v>
      </c>
      <c r="D176" s="110">
        <v>30000</v>
      </c>
      <c r="E176" s="111"/>
      <c r="F176" s="110">
        <v>30000</v>
      </c>
    </row>
    <row r="177" spans="1:6" ht="42" customHeight="1">
      <c r="A177" s="103">
        <v>11</v>
      </c>
      <c r="B177" s="108" t="s">
        <v>280</v>
      </c>
      <c r="C177" s="109" t="s">
        <v>271</v>
      </c>
      <c r="D177" s="110">
        <v>10000</v>
      </c>
      <c r="E177" s="111"/>
      <c r="F177" s="110">
        <v>10000</v>
      </c>
    </row>
    <row r="178" spans="1:6" ht="42" customHeight="1">
      <c r="A178" s="103">
        <v>12</v>
      </c>
      <c r="B178" s="112" t="s">
        <v>281</v>
      </c>
      <c r="C178" s="109" t="s">
        <v>271</v>
      </c>
      <c r="D178" s="110">
        <v>135000</v>
      </c>
      <c r="E178" s="111"/>
      <c r="F178" s="110">
        <v>135000</v>
      </c>
    </row>
    <row r="179" spans="1:6" ht="42" customHeight="1">
      <c r="A179" s="103">
        <v>13</v>
      </c>
      <c r="B179" s="112" t="s">
        <v>282</v>
      </c>
      <c r="C179" s="109" t="s">
        <v>271</v>
      </c>
      <c r="D179" s="110">
        <v>10000</v>
      </c>
      <c r="E179" s="111"/>
      <c r="F179" s="110">
        <v>10000</v>
      </c>
    </row>
    <row r="180" spans="1:6" ht="48" customHeight="1">
      <c r="A180" s="103">
        <v>14</v>
      </c>
      <c r="B180" s="18" t="s">
        <v>479</v>
      </c>
      <c r="C180" s="109" t="s">
        <v>271</v>
      </c>
      <c r="D180" s="110">
        <v>50000</v>
      </c>
      <c r="E180" s="111"/>
      <c r="F180" s="110">
        <v>50000</v>
      </c>
    </row>
    <row r="181" spans="1:6" ht="49.95" customHeight="1">
      <c r="A181" s="103">
        <v>15</v>
      </c>
      <c r="B181" s="18" t="s">
        <v>480</v>
      </c>
      <c r="C181" s="109" t="s">
        <v>271</v>
      </c>
      <c r="D181" s="110">
        <v>80000</v>
      </c>
      <c r="E181" s="111"/>
      <c r="F181" s="110">
        <v>80000</v>
      </c>
    </row>
    <row r="182" spans="1:6" ht="42" customHeight="1">
      <c r="A182" s="103">
        <v>16</v>
      </c>
      <c r="B182" s="18" t="s">
        <v>285</v>
      </c>
      <c r="C182" s="109" t="s">
        <v>271</v>
      </c>
      <c r="D182" s="110">
        <v>15000</v>
      </c>
      <c r="E182" s="111"/>
      <c r="F182" s="110">
        <v>15000</v>
      </c>
    </row>
    <row r="183" spans="1:6" ht="42" customHeight="1">
      <c r="A183" s="103">
        <v>17</v>
      </c>
      <c r="B183" s="18" t="s">
        <v>481</v>
      </c>
      <c r="C183" s="109" t="s">
        <v>271</v>
      </c>
      <c r="D183" s="110">
        <v>65000</v>
      </c>
      <c r="E183" s="111"/>
      <c r="F183" s="110">
        <v>65000</v>
      </c>
    </row>
    <row r="184" spans="1:6" ht="42" customHeight="1">
      <c r="A184" s="103"/>
      <c r="B184" s="67" t="s">
        <v>7</v>
      </c>
      <c r="C184" s="31"/>
      <c r="D184" s="113">
        <f>SUM(D167:D183)</f>
        <v>815936.65</v>
      </c>
      <c r="E184" s="113">
        <f>SUM(E167:E183)</f>
        <v>0</v>
      </c>
      <c r="F184" s="113">
        <f>SUM(F167:F183)</f>
        <v>815936.65</v>
      </c>
    </row>
    <row r="185" spans="1:6" ht="42" customHeight="1">
      <c r="A185" s="114"/>
      <c r="B185" s="67"/>
      <c r="C185" s="88"/>
      <c r="D185" s="115"/>
      <c r="E185" s="116"/>
      <c r="F185" s="117"/>
    </row>
    <row r="186" spans="1:6" ht="42" customHeight="1">
      <c r="A186" s="114"/>
      <c r="B186" s="67" t="s">
        <v>286</v>
      </c>
      <c r="C186" s="88"/>
      <c r="D186" s="115"/>
      <c r="E186" s="116"/>
      <c r="F186" s="117"/>
    </row>
    <row r="187" spans="1:6" ht="42" customHeight="1">
      <c r="A187" s="114"/>
      <c r="B187" s="93" t="s">
        <v>287</v>
      </c>
      <c r="C187" s="88"/>
      <c r="D187" s="110"/>
      <c r="E187" s="111"/>
      <c r="F187" s="110"/>
    </row>
    <row r="188" spans="1:6" ht="42" customHeight="1">
      <c r="A188" s="103">
        <v>18</v>
      </c>
      <c r="B188" s="18" t="s">
        <v>288</v>
      </c>
      <c r="C188" s="109" t="s">
        <v>289</v>
      </c>
      <c r="D188" s="118">
        <v>40000</v>
      </c>
      <c r="E188" s="119"/>
      <c r="F188" s="118">
        <v>40000</v>
      </c>
    </row>
    <row r="189" spans="1:6" ht="42" customHeight="1">
      <c r="A189" s="103">
        <v>19</v>
      </c>
      <c r="B189" s="18" t="s">
        <v>290</v>
      </c>
      <c r="C189" s="109" t="s">
        <v>289</v>
      </c>
      <c r="D189" s="118">
        <v>41594</v>
      </c>
      <c r="E189" s="119"/>
      <c r="F189" s="118">
        <v>41594</v>
      </c>
    </row>
    <row r="190" spans="1:6" ht="42" customHeight="1">
      <c r="A190" s="114"/>
      <c r="B190" s="93" t="s">
        <v>7</v>
      </c>
      <c r="C190" s="88"/>
      <c r="D190" s="120">
        <v>81594</v>
      </c>
      <c r="E190" s="121"/>
      <c r="F190" s="120">
        <v>81594</v>
      </c>
    </row>
    <row r="191" spans="1:6" ht="42" customHeight="1">
      <c r="A191" s="114"/>
      <c r="B191" s="93"/>
      <c r="C191" s="88"/>
      <c r="D191" s="115"/>
      <c r="E191" s="116"/>
      <c r="F191" s="110"/>
    </row>
    <row r="192" spans="1:6" ht="42" customHeight="1">
      <c r="A192" s="103"/>
      <c r="B192" s="122" t="s">
        <v>292</v>
      </c>
      <c r="C192" s="123"/>
      <c r="D192" s="110"/>
      <c r="E192" s="111"/>
      <c r="F192" s="110"/>
    </row>
    <row r="193" spans="1:6" ht="42" customHeight="1">
      <c r="A193" s="103"/>
      <c r="B193" s="104" t="s">
        <v>232</v>
      </c>
      <c r="C193" s="123"/>
      <c r="D193" s="110"/>
      <c r="E193" s="111"/>
      <c r="F193" s="110"/>
    </row>
    <row r="194" spans="1:6" ht="42" customHeight="1">
      <c r="A194" s="103">
        <v>21</v>
      </c>
      <c r="B194" s="18" t="s">
        <v>293</v>
      </c>
      <c r="C194" s="109" t="s">
        <v>289</v>
      </c>
      <c r="D194" s="110">
        <v>50000</v>
      </c>
      <c r="E194" s="111"/>
      <c r="F194" s="110">
        <v>50000</v>
      </c>
    </row>
    <row r="195" spans="1:6" ht="42" customHeight="1">
      <c r="A195" s="103">
        <v>22</v>
      </c>
      <c r="B195" s="18" t="s">
        <v>482</v>
      </c>
      <c r="C195" s="109" t="s">
        <v>289</v>
      </c>
      <c r="D195" s="110">
        <v>20000</v>
      </c>
      <c r="E195" s="111"/>
      <c r="F195" s="110">
        <v>20000</v>
      </c>
    </row>
    <row r="196" spans="1:6" ht="58.05" customHeight="1">
      <c r="A196" s="103">
        <v>23</v>
      </c>
      <c r="B196" s="18" t="s">
        <v>483</v>
      </c>
      <c r="C196" s="109" t="s">
        <v>289</v>
      </c>
      <c r="D196" s="110">
        <v>213882.53</v>
      </c>
      <c r="E196" s="111">
        <v>350000</v>
      </c>
      <c r="F196" s="110">
        <f>E196+D196</f>
        <v>563882.53</v>
      </c>
    </row>
    <row r="197" spans="1:6" ht="42" customHeight="1">
      <c r="A197" s="103"/>
      <c r="B197" s="67" t="s">
        <v>7</v>
      </c>
      <c r="C197" s="18"/>
      <c r="D197" s="124">
        <f>SUM(D194:D196)</f>
        <v>283882.53000000003</v>
      </c>
      <c r="E197" s="125"/>
      <c r="F197" s="124">
        <f>SUM(F194:F196)</f>
        <v>633882.53</v>
      </c>
    </row>
    <row r="198" spans="1:6" ht="42" customHeight="1">
      <c r="A198" s="103"/>
      <c r="B198" s="67" t="s">
        <v>239</v>
      </c>
      <c r="C198" s="109"/>
      <c r="D198" s="110"/>
      <c r="E198" s="111"/>
      <c r="F198" s="110"/>
    </row>
    <row r="199" spans="1:6" ht="42" customHeight="1">
      <c r="A199" s="103">
        <v>24</v>
      </c>
      <c r="B199" s="18" t="s">
        <v>302</v>
      </c>
      <c r="C199" s="109" t="s">
        <v>289</v>
      </c>
      <c r="D199" s="97">
        <v>40000</v>
      </c>
      <c r="E199" s="126"/>
      <c r="F199" s="97">
        <v>40000</v>
      </c>
    </row>
    <row r="200" spans="1:6" ht="42" customHeight="1">
      <c r="A200" s="103">
        <v>25</v>
      </c>
      <c r="B200" s="18" t="s">
        <v>484</v>
      </c>
      <c r="C200" s="109" t="s">
        <v>289</v>
      </c>
      <c r="D200" s="97">
        <v>40000</v>
      </c>
      <c r="E200" s="126"/>
      <c r="F200" s="97">
        <v>40000</v>
      </c>
    </row>
    <row r="201" spans="1:6" ht="42" customHeight="1">
      <c r="A201" s="103"/>
      <c r="B201" s="67" t="s">
        <v>7</v>
      </c>
      <c r="C201" s="127"/>
      <c r="D201" s="94">
        <f>SUM(D199:D200)</f>
        <v>80000</v>
      </c>
      <c r="E201" s="128"/>
      <c r="F201" s="94">
        <f>SUM(F199:F200)</f>
        <v>80000</v>
      </c>
    </row>
    <row r="202" spans="1:6" ht="42" customHeight="1">
      <c r="A202" s="103"/>
      <c r="B202" s="67" t="s">
        <v>485</v>
      </c>
      <c r="C202" s="127"/>
      <c r="D202" s="110"/>
      <c r="E202" s="111"/>
      <c r="F202" s="110"/>
    </row>
    <row r="203" spans="1:6" ht="42" customHeight="1">
      <c r="A203" s="103">
        <v>26</v>
      </c>
      <c r="B203" s="18" t="s">
        <v>486</v>
      </c>
      <c r="C203" s="109" t="s">
        <v>289</v>
      </c>
      <c r="D203" s="110">
        <v>10000</v>
      </c>
      <c r="E203" s="111"/>
      <c r="F203" s="110">
        <v>10000</v>
      </c>
    </row>
    <row r="204" spans="1:6" ht="42" customHeight="1">
      <c r="A204" s="103">
        <v>27</v>
      </c>
      <c r="B204" s="18" t="s">
        <v>487</v>
      </c>
      <c r="C204" s="109" t="s">
        <v>289</v>
      </c>
      <c r="D204" s="110">
        <v>10000</v>
      </c>
      <c r="E204" s="111"/>
      <c r="F204" s="110">
        <v>10000</v>
      </c>
    </row>
    <row r="205" spans="1:6" ht="42" customHeight="1">
      <c r="A205" s="103">
        <v>28</v>
      </c>
      <c r="B205" s="18" t="s">
        <v>488</v>
      </c>
      <c r="C205" s="109" t="s">
        <v>289</v>
      </c>
      <c r="D205" s="110">
        <v>10000</v>
      </c>
      <c r="E205" s="111"/>
      <c r="F205" s="110">
        <v>10000</v>
      </c>
    </row>
    <row r="206" spans="1:6" ht="42" customHeight="1">
      <c r="A206" s="103">
        <v>29</v>
      </c>
      <c r="B206" s="18" t="s">
        <v>489</v>
      </c>
      <c r="C206" s="109" t="s">
        <v>289</v>
      </c>
      <c r="D206" s="110">
        <v>10000</v>
      </c>
      <c r="E206" s="111"/>
      <c r="F206" s="110">
        <v>10000</v>
      </c>
    </row>
    <row r="207" spans="1:6" ht="42" customHeight="1">
      <c r="A207" s="103">
        <v>30</v>
      </c>
      <c r="B207" s="18" t="s">
        <v>490</v>
      </c>
      <c r="C207" s="109" t="s">
        <v>289</v>
      </c>
      <c r="D207" s="110">
        <v>10000</v>
      </c>
      <c r="E207" s="111"/>
      <c r="F207" s="110">
        <v>10000</v>
      </c>
    </row>
    <row r="208" spans="1:6" ht="42" customHeight="1">
      <c r="A208" s="103">
        <v>31</v>
      </c>
      <c r="B208" s="18" t="s">
        <v>491</v>
      </c>
      <c r="C208" s="109" t="s">
        <v>289</v>
      </c>
      <c r="D208" s="110">
        <v>10000</v>
      </c>
      <c r="E208" s="111"/>
      <c r="F208" s="110">
        <v>10000</v>
      </c>
    </row>
    <row r="209" spans="1:6" ht="42" customHeight="1">
      <c r="A209" s="103"/>
      <c r="B209" s="67" t="s">
        <v>7</v>
      </c>
      <c r="C209" s="109"/>
      <c r="D209" s="94">
        <f>SUM(D203:D208)</f>
        <v>60000</v>
      </c>
      <c r="E209" s="128"/>
      <c r="F209" s="94">
        <f>SUM(F203:F208)</f>
        <v>60000</v>
      </c>
    </row>
    <row r="210" spans="1:6" ht="42" customHeight="1">
      <c r="A210" s="103"/>
      <c r="B210" s="67" t="s">
        <v>310</v>
      </c>
      <c r="C210" s="109"/>
      <c r="D210" s="96"/>
      <c r="E210" s="95"/>
      <c r="F210" s="110"/>
    </row>
    <row r="211" spans="1:6" ht="42" customHeight="1">
      <c r="A211" s="103">
        <v>32</v>
      </c>
      <c r="B211" s="18" t="s">
        <v>492</v>
      </c>
      <c r="C211" s="109" t="s">
        <v>493</v>
      </c>
      <c r="D211" s="97">
        <v>20000</v>
      </c>
      <c r="E211" s="126"/>
      <c r="F211" s="97">
        <v>20000</v>
      </c>
    </row>
    <row r="212" spans="1:6" ht="42" customHeight="1">
      <c r="A212" s="103">
        <v>33</v>
      </c>
      <c r="B212" s="129" t="s">
        <v>311</v>
      </c>
      <c r="C212" s="109" t="s">
        <v>289</v>
      </c>
      <c r="D212" s="110">
        <v>270000</v>
      </c>
      <c r="E212" s="111"/>
      <c r="F212" s="110">
        <v>270000</v>
      </c>
    </row>
    <row r="213" spans="1:6" ht="42" customHeight="1">
      <c r="A213" s="103"/>
      <c r="B213" s="67" t="s">
        <v>7</v>
      </c>
      <c r="C213" s="109"/>
      <c r="D213" s="124">
        <f>SUM(D211:D212)</f>
        <v>290000</v>
      </c>
      <c r="E213" s="125"/>
      <c r="F213" s="124">
        <f>SUM(F211:F212)</f>
        <v>290000</v>
      </c>
    </row>
    <row r="214" spans="1:6" ht="42" customHeight="1">
      <c r="A214" s="103"/>
      <c r="B214" s="67" t="s">
        <v>317</v>
      </c>
      <c r="C214" s="109"/>
      <c r="D214" s="110"/>
      <c r="E214" s="111"/>
      <c r="F214" s="110"/>
    </row>
    <row r="215" spans="1:6" ht="42" customHeight="1">
      <c r="A215" s="103">
        <v>34</v>
      </c>
      <c r="B215" s="18" t="s">
        <v>318</v>
      </c>
      <c r="C215" s="109" t="s">
        <v>289</v>
      </c>
      <c r="D215" s="110">
        <v>203984</v>
      </c>
      <c r="E215" s="111"/>
      <c r="F215" s="110">
        <v>203984</v>
      </c>
    </row>
    <row r="216" spans="1:6" ht="42" customHeight="1">
      <c r="A216" s="103">
        <v>35</v>
      </c>
      <c r="B216" s="18" t="s">
        <v>494</v>
      </c>
      <c r="C216" s="109" t="s">
        <v>289</v>
      </c>
      <c r="D216" s="110">
        <v>260000</v>
      </c>
      <c r="E216" s="111"/>
      <c r="F216" s="110">
        <v>260000</v>
      </c>
    </row>
    <row r="217" spans="1:6" ht="42" customHeight="1">
      <c r="A217" s="103">
        <v>36</v>
      </c>
      <c r="B217" s="18" t="s">
        <v>495</v>
      </c>
      <c r="C217" s="109" t="s">
        <v>289</v>
      </c>
      <c r="D217" s="110">
        <v>100000</v>
      </c>
      <c r="E217" s="111"/>
      <c r="F217" s="110">
        <v>100000</v>
      </c>
    </row>
    <row r="218" spans="1:6" ht="42" customHeight="1">
      <c r="A218" s="103">
        <v>37</v>
      </c>
      <c r="B218" s="18" t="s">
        <v>496</v>
      </c>
      <c r="C218" s="130" t="s">
        <v>497</v>
      </c>
      <c r="D218" s="110">
        <v>75000</v>
      </c>
      <c r="E218" s="111"/>
      <c r="F218" s="110">
        <v>75000</v>
      </c>
    </row>
    <row r="219" spans="1:6" ht="42" customHeight="1">
      <c r="A219" s="103"/>
      <c r="B219" s="93" t="s">
        <v>7</v>
      </c>
      <c r="C219" s="18"/>
      <c r="D219" s="124">
        <f>SUM(D215:D218)</f>
        <v>638984</v>
      </c>
      <c r="E219" s="125"/>
      <c r="F219" s="124">
        <f>SUM(F215:F218)</f>
        <v>638984</v>
      </c>
    </row>
    <row r="220" spans="1:6" ht="42" customHeight="1">
      <c r="A220" s="103"/>
      <c r="B220" s="104" t="s">
        <v>325</v>
      </c>
      <c r="C220" s="105"/>
      <c r="D220" s="110"/>
      <c r="E220" s="111"/>
      <c r="F220" s="110"/>
    </row>
    <row r="221" spans="1:6" ht="42" customHeight="1">
      <c r="A221" s="103">
        <v>38</v>
      </c>
      <c r="B221" s="18" t="s">
        <v>326</v>
      </c>
      <c r="C221" s="109" t="s">
        <v>289</v>
      </c>
      <c r="D221" s="110">
        <v>20398</v>
      </c>
      <c r="E221" s="111"/>
      <c r="F221" s="110">
        <v>20398</v>
      </c>
    </row>
    <row r="222" spans="1:6" ht="42" customHeight="1">
      <c r="A222" s="103">
        <v>39</v>
      </c>
      <c r="B222" s="108" t="s">
        <v>327</v>
      </c>
      <c r="C222" s="109" t="s">
        <v>289</v>
      </c>
      <c r="D222" s="110">
        <v>30000</v>
      </c>
      <c r="E222" s="111"/>
      <c r="F222" s="110">
        <v>30000</v>
      </c>
    </row>
    <row r="223" spans="1:6" ht="42" customHeight="1">
      <c r="A223" s="103">
        <v>40</v>
      </c>
      <c r="B223" s="108" t="s">
        <v>328</v>
      </c>
      <c r="C223" s="109" t="s">
        <v>329</v>
      </c>
      <c r="D223" s="110">
        <v>200000</v>
      </c>
      <c r="E223" s="111"/>
      <c r="F223" s="110">
        <v>200000</v>
      </c>
    </row>
    <row r="224" spans="1:6" ht="42" customHeight="1">
      <c r="A224" s="103"/>
      <c r="B224" s="93" t="s">
        <v>7</v>
      </c>
      <c r="C224" s="67"/>
      <c r="D224" s="131">
        <f>SUM(D221:D223)</f>
        <v>250398</v>
      </c>
      <c r="E224" s="132"/>
      <c r="F224" s="131">
        <f>SUM(F221:F223)</f>
        <v>250398</v>
      </c>
    </row>
    <row r="225" spans="1:6" ht="42" customHeight="1">
      <c r="A225" s="103"/>
      <c r="B225" s="104" t="s">
        <v>330</v>
      </c>
      <c r="C225" s="105"/>
      <c r="D225" s="110"/>
      <c r="E225" s="111"/>
      <c r="F225" s="110"/>
    </row>
    <row r="226" spans="1:6" ht="42" customHeight="1">
      <c r="A226" s="103">
        <v>41</v>
      </c>
      <c r="B226" s="18" t="s">
        <v>331</v>
      </c>
      <c r="C226" s="109" t="s">
        <v>289</v>
      </c>
      <c r="D226" s="133">
        <v>81594</v>
      </c>
      <c r="E226" s="134"/>
      <c r="F226" s="133">
        <v>81594</v>
      </c>
    </row>
    <row r="227" spans="1:6" ht="42" customHeight="1">
      <c r="A227" s="103">
        <v>42</v>
      </c>
      <c r="B227" s="108" t="s">
        <v>332</v>
      </c>
      <c r="C227" s="109" t="s">
        <v>289</v>
      </c>
      <c r="D227" s="133">
        <v>90000</v>
      </c>
      <c r="E227" s="134"/>
      <c r="F227" s="133">
        <v>90000</v>
      </c>
    </row>
    <row r="228" spans="1:6" ht="42" customHeight="1">
      <c r="A228" s="103">
        <v>43</v>
      </c>
      <c r="B228" s="108" t="s">
        <v>498</v>
      </c>
      <c r="C228" s="135" t="s">
        <v>334</v>
      </c>
      <c r="D228" s="133">
        <v>500000</v>
      </c>
      <c r="E228" s="134"/>
      <c r="F228" s="133">
        <v>500000</v>
      </c>
    </row>
    <row r="229" spans="1:6" ht="42" customHeight="1">
      <c r="A229" s="103"/>
      <c r="B229" s="67" t="s">
        <v>7</v>
      </c>
      <c r="C229" s="88"/>
      <c r="D229" s="131">
        <f>SUM(D226:D228)</f>
        <v>671594</v>
      </c>
      <c r="E229" s="132"/>
      <c r="F229" s="131">
        <f>SUM(F226:F228)</f>
        <v>671594</v>
      </c>
    </row>
    <row r="230" spans="1:6" ht="42" customHeight="1">
      <c r="A230" s="103"/>
      <c r="B230" s="80" t="s">
        <v>499</v>
      </c>
      <c r="C230" s="105"/>
      <c r="D230" s="110"/>
      <c r="E230" s="111"/>
      <c r="F230" s="110"/>
    </row>
    <row r="231" spans="1:6" ht="42" customHeight="1">
      <c r="A231" s="103">
        <v>44</v>
      </c>
      <c r="B231" s="10" t="s">
        <v>500</v>
      </c>
      <c r="C231" s="109" t="s">
        <v>289</v>
      </c>
      <c r="D231" s="110">
        <v>125000</v>
      </c>
      <c r="E231" s="111"/>
      <c r="F231" s="110">
        <v>125000</v>
      </c>
    </row>
    <row r="232" spans="1:6" ht="42" customHeight="1">
      <c r="A232" s="103">
        <v>45</v>
      </c>
      <c r="B232" s="18" t="s">
        <v>501</v>
      </c>
      <c r="C232" s="109" t="s">
        <v>289</v>
      </c>
      <c r="D232" s="110">
        <v>10000</v>
      </c>
      <c r="E232" s="111"/>
      <c r="F232" s="110">
        <v>10000</v>
      </c>
    </row>
    <row r="233" spans="1:6" ht="42" customHeight="1">
      <c r="A233" s="103"/>
      <c r="B233" s="67" t="s">
        <v>7</v>
      </c>
      <c r="C233" s="67"/>
      <c r="D233" s="131">
        <f>SUM(D231:D232)</f>
        <v>135000</v>
      </c>
      <c r="E233" s="136"/>
      <c r="F233" s="131">
        <f>SUM(F231:F232)</f>
        <v>135000</v>
      </c>
    </row>
    <row r="234" spans="1:6" ht="42" customHeight="1">
      <c r="A234" s="103"/>
      <c r="B234" s="80" t="s">
        <v>342</v>
      </c>
      <c r="C234" s="105"/>
      <c r="D234" s="110"/>
      <c r="E234" s="111"/>
      <c r="F234" s="110"/>
    </row>
    <row r="235" spans="1:6" ht="42" customHeight="1">
      <c r="A235" s="103">
        <v>46</v>
      </c>
      <c r="B235" s="18" t="s">
        <v>502</v>
      </c>
      <c r="C235" s="109" t="s">
        <v>289</v>
      </c>
      <c r="D235" s="133">
        <v>15000</v>
      </c>
      <c r="E235" s="134"/>
      <c r="F235" s="133">
        <v>15000</v>
      </c>
    </row>
    <row r="236" spans="1:6" ht="42" customHeight="1">
      <c r="A236" s="103">
        <v>47</v>
      </c>
      <c r="B236" s="18" t="s">
        <v>344</v>
      </c>
      <c r="C236" s="109" t="s">
        <v>289</v>
      </c>
      <c r="D236" s="133">
        <v>20000</v>
      </c>
      <c r="E236" s="134"/>
      <c r="F236" s="133">
        <v>20000</v>
      </c>
    </row>
    <row r="237" spans="1:6" ht="42" customHeight="1">
      <c r="A237" s="103">
        <v>48</v>
      </c>
      <c r="B237" s="18" t="s">
        <v>503</v>
      </c>
      <c r="C237" s="109" t="s">
        <v>504</v>
      </c>
      <c r="D237" s="133">
        <v>150000</v>
      </c>
      <c r="E237" s="134"/>
      <c r="F237" s="133">
        <v>150000</v>
      </c>
    </row>
    <row r="238" spans="1:6" ht="42" customHeight="1">
      <c r="A238" s="103">
        <v>49</v>
      </c>
      <c r="B238" s="108" t="s">
        <v>505</v>
      </c>
      <c r="C238" s="109" t="s">
        <v>177</v>
      </c>
      <c r="D238" s="133">
        <v>35000</v>
      </c>
      <c r="E238" s="134"/>
      <c r="F238" s="133">
        <v>35000</v>
      </c>
    </row>
    <row r="239" spans="1:6" ht="42" customHeight="1">
      <c r="A239" s="103">
        <v>50</v>
      </c>
      <c r="B239" s="18" t="s">
        <v>506</v>
      </c>
      <c r="C239" s="109" t="s">
        <v>289</v>
      </c>
      <c r="D239" s="133">
        <v>30000</v>
      </c>
      <c r="E239" s="134"/>
      <c r="F239" s="133">
        <v>30000</v>
      </c>
    </row>
    <row r="240" spans="1:6" ht="42" customHeight="1">
      <c r="A240" s="103">
        <v>51</v>
      </c>
      <c r="B240" s="18" t="s">
        <v>347</v>
      </c>
      <c r="C240" s="109" t="s">
        <v>289</v>
      </c>
      <c r="D240" s="133">
        <v>20000</v>
      </c>
      <c r="E240" s="134"/>
      <c r="F240" s="133">
        <v>20000</v>
      </c>
    </row>
    <row r="241" spans="1:6" ht="42" customHeight="1">
      <c r="A241" s="103"/>
      <c r="B241" s="67" t="s">
        <v>7</v>
      </c>
      <c r="C241" s="67"/>
      <c r="D241" s="137">
        <f>SUM(D235:D240)</f>
        <v>270000</v>
      </c>
      <c r="E241" s="138"/>
      <c r="F241" s="137">
        <f>SUM(F235:F240)</f>
        <v>270000</v>
      </c>
    </row>
    <row r="242" spans="1:6" ht="42" customHeight="1">
      <c r="A242" s="103"/>
      <c r="B242" s="67" t="s">
        <v>507</v>
      </c>
      <c r="C242" s="88"/>
      <c r="D242" s="110"/>
      <c r="E242" s="111"/>
      <c r="F242" s="110"/>
    </row>
    <row r="243" spans="1:6" ht="42" customHeight="1">
      <c r="A243" s="103">
        <v>52</v>
      </c>
      <c r="B243" s="18" t="s">
        <v>508</v>
      </c>
      <c r="C243" s="109" t="s">
        <v>509</v>
      </c>
      <c r="D243" s="97">
        <v>15000</v>
      </c>
      <c r="E243" s="126"/>
      <c r="F243" s="97">
        <v>15000</v>
      </c>
    </row>
    <row r="244" spans="1:6" ht="42" customHeight="1">
      <c r="A244" s="103">
        <v>53</v>
      </c>
      <c r="B244" s="18" t="s">
        <v>466</v>
      </c>
      <c r="C244" s="109" t="s">
        <v>289</v>
      </c>
      <c r="D244" s="97">
        <v>35000</v>
      </c>
      <c r="E244" s="126"/>
      <c r="F244" s="97">
        <v>35000</v>
      </c>
    </row>
    <row r="245" spans="1:6" ht="42" customHeight="1">
      <c r="A245" s="103">
        <v>54</v>
      </c>
      <c r="B245" s="18" t="s">
        <v>372</v>
      </c>
      <c r="C245" s="109" t="s">
        <v>289</v>
      </c>
      <c r="D245" s="97">
        <v>15000</v>
      </c>
      <c r="E245" s="126"/>
      <c r="F245" s="97">
        <v>15000</v>
      </c>
    </row>
    <row r="246" spans="1:6" ht="42" customHeight="1">
      <c r="A246" s="103">
        <v>55</v>
      </c>
      <c r="B246" s="18" t="s">
        <v>467</v>
      </c>
      <c r="C246" s="109" t="s">
        <v>289</v>
      </c>
      <c r="D246" s="97">
        <v>25000</v>
      </c>
      <c r="E246" s="126"/>
      <c r="F246" s="97">
        <v>25000</v>
      </c>
    </row>
    <row r="247" spans="1:6" ht="42" customHeight="1">
      <c r="A247" s="103">
        <v>56</v>
      </c>
      <c r="B247" s="18" t="s">
        <v>468</v>
      </c>
      <c r="C247" s="109" t="s">
        <v>289</v>
      </c>
      <c r="D247" s="97">
        <v>50000</v>
      </c>
      <c r="E247" s="126"/>
      <c r="F247" s="97">
        <v>50000</v>
      </c>
    </row>
    <row r="248" spans="1:6" ht="42" customHeight="1">
      <c r="A248" s="103">
        <v>57</v>
      </c>
      <c r="B248" s="18" t="s">
        <v>469</v>
      </c>
      <c r="C248" s="109" t="s">
        <v>289</v>
      </c>
      <c r="D248" s="97">
        <v>25000</v>
      </c>
      <c r="E248" s="126"/>
      <c r="F248" s="97">
        <v>25000</v>
      </c>
    </row>
    <row r="249" spans="1:6" ht="42" customHeight="1">
      <c r="A249" s="103">
        <v>58</v>
      </c>
      <c r="B249" s="129" t="s">
        <v>510</v>
      </c>
      <c r="C249" s="109" t="s">
        <v>289</v>
      </c>
      <c r="D249" s="97">
        <v>150000</v>
      </c>
      <c r="E249" s="126"/>
      <c r="F249" s="97">
        <v>150000</v>
      </c>
    </row>
    <row r="250" spans="1:6" ht="42" customHeight="1">
      <c r="A250" s="103">
        <v>59</v>
      </c>
      <c r="B250" s="18" t="s">
        <v>337</v>
      </c>
      <c r="C250" s="109" t="s">
        <v>271</v>
      </c>
      <c r="D250" s="97">
        <v>40000</v>
      </c>
      <c r="E250" s="126"/>
      <c r="F250" s="97">
        <v>40000</v>
      </c>
    </row>
    <row r="251" spans="1:6" ht="42" customHeight="1">
      <c r="A251" s="103">
        <v>60</v>
      </c>
      <c r="B251" s="18" t="s">
        <v>511</v>
      </c>
      <c r="C251" s="109" t="s">
        <v>512</v>
      </c>
      <c r="D251" s="97">
        <v>15000</v>
      </c>
      <c r="E251" s="126"/>
      <c r="F251" s="97">
        <v>15000</v>
      </c>
    </row>
    <row r="252" spans="1:6" ht="42" customHeight="1">
      <c r="A252" s="103">
        <v>61</v>
      </c>
      <c r="B252" s="18" t="s">
        <v>513</v>
      </c>
      <c r="C252" s="109" t="s">
        <v>271</v>
      </c>
      <c r="D252" s="97">
        <v>40000</v>
      </c>
      <c r="E252" s="126"/>
      <c r="F252" s="97">
        <v>40000</v>
      </c>
    </row>
    <row r="253" spans="1:6" ht="42" customHeight="1">
      <c r="A253" s="103"/>
      <c r="B253" s="67" t="s">
        <v>7</v>
      </c>
      <c r="C253" s="88"/>
      <c r="D253" s="124">
        <f>SUM(D243:D252)</f>
        <v>410000</v>
      </c>
      <c r="E253" s="139"/>
      <c r="F253" s="124">
        <f>SUM(F243:F252)</f>
        <v>410000</v>
      </c>
    </row>
    <row r="254" spans="1:6" ht="42" customHeight="1">
      <c r="A254" s="103"/>
      <c r="B254" s="67" t="s">
        <v>351</v>
      </c>
      <c r="C254" s="88"/>
      <c r="D254" s="96"/>
      <c r="E254" s="95"/>
      <c r="F254" s="140"/>
    </row>
    <row r="255" spans="1:6" ht="42" customHeight="1">
      <c r="A255" s="103">
        <v>62</v>
      </c>
      <c r="B255" s="18" t="s">
        <v>514</v>
      </c>
      <c r="C255" s="88" t="s">
        <v>289</v>
      </c>
      <c r="D255" s="96">
        <v>20000</v>
      </c>
      <c r="E255" s="95"/>
      <c r="F255" s="96">
        <v>20000</v>
      </c>
    </row>
    <row r="256" spans="1:6" ht="42" customHeight="1">
      <c r="A256" s="103"/>
      <c r="B256" s="93" t="s">
        <v>7</v>
      </c>
      <c r="C256" s="88"/>
      <c r="D256" s="94">
        <v>20000</v>
      </c>
      <c r="E256" s="95"/>
      <c r="F256" s="94">
        <v>20000</v>
      </c>
    </row>
    <row r="257" spans="1:6" ht="42" customHeight="1">
      <c r="A257" s="103"/>
      <c r="B257" s="93" t="s">
        <v>515</v>
      </c>
      <c r="C257" s="88"/>
      <c r="D257" s="110"/>
      <c r="E257" s="111"/>
      <c r="F257" s="110"/>
    </row>
    <row r="258" spans="1:6" ht="42" customHeight="1">
      <c r="A258" s="103">
        <v>63</v>
      </c>
      <c r="B258" s="108" t="s">
        <v>516</v>
      </c>
      <c r="C258" s="18" t="s">
        <v>289</v>
      </c>
      <c r="D258" s="66">
        <v>100000</v>
      </c>
      <c r="E258" s="28"/>
      <c r="F258" s="66">
        <v>100000</v>
      </c>
    </row>
    <row r="259" spans="1:6" ht="42" customHeight="1">
      <c r="A259" s="103">
        <v>64</v>
      </c>
      <c r="B259" s="18" t="s">
        <v>366</v>
      </c>
      <c r="C259" s="18" t="s">
        <v>289</v>
      </c>
      <c r="D259" s="141">
        <v>272294.09000000003</v>
      </c>
      <c r="E259" s="28"/>
      <c r="F259" s="141">
        <v>272294.09000000003</v>
      </c>
    </row>
    <row r="260" spans="1:6" ht="42" customHeight="1">
      <c r="A260" s="103"/>
      <c r="B260" s="67" t="s">
        <v>7</v>
      </c>
      <c r="C260" s="67"/>
      <c r="D260" s="124">
        <f>SUM(D258:D259)</f>
        <v>372294.09</v>
      </c>
      <c r="E260" s="139"/>
      <c r="F260" s="124">
        <f>SUM(F258:F259)</f>
        <v>372294.09</v>
      </c>
    </row>
    <row r="261" spans="1:6" ht="42" customHeight="1">
      <c r="A261" s="114"/>
      <c r="B261" s="142" t="s">
        <v>367</v>
      </c>
      <c r="C261" s="142"/>
      <c r="D261" s="143">
        <f t="shared" ref="D261:F261" si="7">D260+D256+D253+D241+D233+D229+D224+D219+D213+D209+D201+D197+D190+D184</f>
        <v>4379683.2699999996</v>
      </c>
      <c r="E261" s="143">
        <f t="shared" si="7"/>
        <v>0</v>
      </c>
      <c r="F261" s="143">
        <f t="shared" si="7"/>
        <v>4729683.2699999996</v>
      </c>
    </row>
    <row r="262" spans="1:6" ht="42" customHeight="1">
      <c r="A262" s="506" t="s">
        <v>517</v>
      </c>
      <c r="B262" s="507"/>
      <c r="C262" s="507"/>
      <c r="D262" s="507"/>
      <c r="E262" s="507"/>
      <c r="F262" s="508"/>
    </row>
    <row r="263" spans="1:6" ht="42" customHeight="1">
      <c r="A263" s="99" t="s">
        <v>90</v>
      </c>
      <c r="B263" s="99" t="s">
        <v>91</v>
      </c>
      <c r="C263" s="99" t="s">
        <v>92</v>
      </c>
      <c r="D263" s="100" t="s">
        <v>518</v>
      </c>
      <c r="E263" s="102" t="s">
        <v>425</v>
      </c>
      <c r="F263" s="100" t="s">
        <v>426</v>
      </c>
    </row>
    <row r="264" spans="1:6" ht="42" customHeight="1">
      <c r="A264" s="103"/>
      <c r="B264" s="480" t="s">
        <v>377</v>
      </c>
      <c r="C264" s="509"/>
      <c r="D264" s="144"/>
      <c r="E264" s="145"/>
      <c r="F264" s="144"/>
    </row>
    <row r="265" spans="1:6" ht="42" customHeight="1">
      <c r="A265" s="103">
        <v>65</v>
      </c>
      <c r="B265" s="146" t="s">
        <v>519</v>
      </c>
      <c r="C265" s="147"/>
      <c r="D265" s="148">
        <v>20000</v>
      </c>
      <c r="E265" s="149">
        <v>50000</v>
      </c>
      <c r="F265" s="148">
        <f t="shared" ref="F265:F269" si="8">D265+E265</f>
        <v>70000</v>
      </c>
    </row>
    <row r="266" spans="1:6" ht="42" customHeight="1">
      <c r="A266" s="150">
        <v>66</v>
      </c>
      <c r="B266" s="18" t="s">
        <v>379</v>
      </c>
      <c r="C266" s="18" t="s">
        <v>289</v>
      </c>
      <c r="D266" s="66">
        <v>40000</v>
      </c>
      <c r="E266" s="28">
        <v>20000</v>
      </c>
      <c r="F266" s="151">
        <f t="shared" si="8"/>
        <v>60000</v>
      </c>
    </row>
    <row r="267" spans="1:6" ht="42" customHeight="1">
      <c r="A267" s="150">
        <v>67</v>
      </c>
      <c r="B267" s="18" t="s">
        <v>380</v>
      </c>
      <c r="C267" s="18" t="s">
        <v>289</v>
      </c>
      <c r="D267" s="66">
        <v>35000</v>
      </c>
      <c r="E267" s="28">
        <v>60000</v>
      </c>
      <c r="F267" s="151">
        <f t="shared" si="8"/>
        <v>95000</v>
      </c>
    </row>
    <row r="268" spans="1:6" ht="42" customHeight="1">
      <c r="A268" s="150">
        <v>68</v>
      </c>
      <c r="B268" s="18" t="s">
        <v>381</v>
      </c>
      <c r="C268" s="18" t="s">
        <v>289</v>
      </c>
      <c r="D268" s="66">
        <v>100000</v>
      </c>
      <c r="E268" s="28">
        <v>250000</v>
      </c>
      <c r="F268" s="151">
        <f t="shared" si="8"/>
        <v>350000</v>
      </c>
    </row>
    <row r="269" spans="1:6" ht="42" customHeight="1">
      <c r="A269" s="150"/>
      <c r="B269" s="67" t="s">
        <v>7</v>
      </c>
      <c r="C269" s="67"/>
      <c r="D269" s="152">
        <f>SUM(D265:D268)</f>
        <v>195000</v>
      </c>
      <c r="E269" s="153">
        <f>SUM(E265:E268)</f>
        <v>380000</v>
      </c>
      <c r="F269" s="154">
        <f t="shared" si="8"/>
        <v>575000</v>
      </c>
    </row>
    <row r="270" spans="1:6" ht="42" customHeight="1">
      <c r="A270" s="482" t="s">
        <v>382</v>
      </c>
      <c r="B270" s="482"/>
      <c r="C270" s="482"/>
      <c r="D270" s="482"/>
      <c r="E270" s="145"/>
      <c r="F270" s="148"/>
    </row>
    <row r="271" spans="1:6" ht="42" customHeight="1">
      <c r="A271" s="103">
        <v>69</v>
      </c>
      <c r="B271" s="18" t="s">
        <v>520</v>
      </c>
      <c r="C271" s="18" t="s">
        <v>177</v>
      </c>
      <c r="D271" s="66">
        <v>425000</v>
      </c>
      <c r="E271" s="28">
        <v>450000</v>
      </c>
      <c r="F271" s="66">
        <v>875000</v>
      </c>
    </row>
    <row r="272" spans="1:6" ht="42" customHeight="1">
      <c r="A272" s="103"/>
      <c r="B272" s="67" t="s">
        <v>7</v>
      </c>
      <c r="C272" s="67"/>
      <c r="D272" s="155">
        <f>SUM(D271:D271)</f>
        <v>425000</v>
      </c>
      <c r="E272" s="156">
        <f>SUM(E271:E271)</f>
        <v>450000</v>
      </c>
      <c r="F272" s="155">
        <f>SUM(F271:F271)</f>
        <v>875000</v>
      </c>
    </row>
    <row r="273" spans="1:6" ht="42" customHeight="1">
      <c r="A273" s="114"/>
      <c r="B273" s="122" t="s">
        <v>367</v>
      </c>
      <c r="C273" s="157"/>
      <c r="D273" s="143">
        <f t="shared" ref="D273:F273" si="9">D272+D269</f>
        <v>620000</v>
      </c>
      <c r="E273" s="56">
        <f t="shared" si="9"/>
        <v>830000</v>
      </c>
      <c r="F273" s="143">
        <f t="shared" si="9"/>
        <v>1450000</v>
      </c>
    </row>
    <row r="274" spans="1:6" ht="42" customHeight="1">
      <c r="A274" s="114"/>
      <c r="B274" s="122"/>
      <c r="C274" s="157"/>
      <c r="D274" s="158"/>
      <c r="E274" s="159"/>
      <c r="F274" s="160"/>
    </row>
    <row r="275" spans="1:6" ht="42" customHeight="1">
      <c r="A275" s="510" t="s">
        <v>521</v>
      </c>
      <c r="B275" s="511"/>
      <c r="C275" s="511"/>
      <c r="D275" s="511"/>
      <c r="E275" s="511"/>
      <c r="F275" s="512"/>
    </row>
    <row r="276" spans="1:6" ht="42" customHeight="1">
      <c r="A276" s="82" t="s">
        <v>90</v>
      </c>
      <c r="B276" s="82" t="s">
        <v>91</v>
      </c>
      <c r="C276" s="161" t="s">
        <v>92</v>
      </c>
      <c r="D276" s="162" t="s">
        <v>522</v>
      </c>
      <c r="E276" s="102" t="s">
        <v>425</v>
      </c>
      <c r="F276" s="100" t="s">
        <v>426</v>
      </c>
    </row>
    <row r="277" spans="1:6" ht="42" customHeight="1">
      <c r="A277" s="103">
        <v>1</v>
      </c>
      <c r="B277" s="18" t="s">
        <v>388</v>
      </c>
      <c r="C277" s="53" t="s">
        <v>289</v>
      </c>
      <c r="D277" s="66">
        <v>45859</v>
      </c>
      <c r="E277" s="28">
        <f>F277-D277</f>
        <v>0</v>
      </c>
      <c r="F277" s="66">
        <v>45859</v>
      </c>
    </row>
    <row r="278" spans="1:6" ht="42" customHeight="1">
      <c r="A278" s="103">
        <v>4</v>
      </c>
      <c r="B278" s="163" t="s">
        <v>523</v>
      </c>
      <c r="C278" s="53" t="s">
        <v>524</v>
      </c>
      <c r="D278" s="66">
        <v>129343.4</v>
      </c>
      <c r="E278" s="28">
        <f>F278-D278</f>
        <v>-129343.4</v>
      </c>
      <c r="F278" s="66"/>
    </row>
    <row r="279" spans="1:6" ht="42" customHeight="1">
      <c r="A279" s="103">
        <v>5</v>
      </c>
      <c r="B279" s="163" t="s">
        <v>525</v>
      </c>
      <c r="C279" s="53" t="s">
        <v>526</v>
      </c>
      <c r="D279" s="66">
        <v>100000</v>
      </c>
      <c r="E279" s="28">
        <v>25000</v>
      </c>
      <c r="F279" s="66">
        <v>125000</v>
      </c>
    </row>
    <row r="280" spans="1:6" ht="42" customHeight="1">
      <c r="A280" s="103"/>
      <c r="B280" s="67" t="s">
        <v>7</v>
      </c>
      <c r="C280" s="53"/>
      <c r="D280" s="57">
        <f>SUM(D277:D278)</f>
        <v>175202.4</v>
      </c>
      <c r="E280" s="57">
        <f>SUM(E277:E279)</f>
        <v>-104343.4</v>
      </c>
      <c r="F280" s="57">
        <f>SUM(F277:F279)</f>
        <v>170859</v>
      </c>
    </row>
    <row r="281" spans="1:6" ht="42" customHeight="1">
      <c r="A281" s="103"/>
      <c r="B281" s="513" t="s">
        <v>394</v>
      </c>
      <c r="C281" s="513"/>
      <c r="D281" s="513"/>
      <c r="E281" s="164"/>
      <c r="F281" s="110"/>
    </row>
    <row r="282" spans="1:6" ht="42" customHeight="1">
      <c r="A282" s="103">
        <v>6</v>
      </c>
      <c r="B282" s="163" t="s">
        <v>527</v>
      </c>
      <c r="C282" s="53" t="s">
        <v>396</v>
      </c>
      <c r="D282" s="165">
        <v>359671.82</v>
      </c>
      <c r="E282" s="166">
        <v>-96459</v>
      </c>
      <c r="F282" s="165">
        <f>D282+E282</f>
        <v>263212.82</v>
      </c>
    </row>
    <row r="283" spans="1:6" ht="42" customHeight="1">
      <c r="A283" s="103">
        <v>7</v>
      </c>
      <c r="B283" s="163" t="s">
        <v>528</v>
      </c>
      <c r="C283" s="42" t="s">
        <v>529</v>
      </c>
      <c r="D283" s="165">
        <v>339981.96</v>
      </c>
      <c r="E283" s="166">
        <v>-169300</v>
      </c>
      <c r="F283" s="165">
        <f>D283+E283</f>
        <v>170681.96</v>
      </c>
    </row>
    <row r="284" spans="1:6" ht="42" customHeight="1">
      <c r="A284" s="103">
        <v>8</v>
      </c>
      <c r="B284" s="163" t="s">
        <v>530</v>
      </c>
      <c r="C284" s="53" t="s">
        <v>531</v>
      </c>
      <c r="D284" s="165">
        <v>741881.82</v>
      </c>
      <c r="E284" s="166">
        <v>0</v>
      </c>
      <c r="F284" s="165">
        <v>741881.82</v>
      </c>
    </row>
    <row r="285" spans="1:6" ht="42" customHeight="1">
      <c r="A285" s="167"/>
      <c r="B285" s="67" t="s">
        <v>7</v>
      </c>
      <c r="C285" s="53"/>
      <c r="D285" s="168">
        <f>SUM(D281:D284)</f>
        <v>1441535.6</v>
      </c>
      <c r="E285" s="169">
        <v>0</v>
      </c>
      <c r="F285" s="168">
        <f>SUM(F281:F284)</f>
        <v>1175776.6000000001</v>
      </c>
    </row>
    <row r="286" spans="1:6" ht="42" customHeight="1">
      <c r="A286" s="167"/>
      <c r="B286" s="170" t="s">
        <v>399</v>
      </c>
      <c r="C286" s="53"/>
      <c r="D286" s="171">
        <f>D285+D280</f>
        <v>1616738</v>
      </c>
      <c r="E286" s="172">
        <f>E280+E285</f>
        <v>-104343.4</v>
      </c>
      <c r="F286" s="171">
        <f>F285+F280</f>
        <v>1346635.6</v>
      </c>
    </row>
    <row r="287" spans="1:6" ht="42" customHeight="1">
      <c r="A287" s="98"/>
      <c r="B287" s="497" t="s">
        <v>532</v>
      </c>
      <c r="C287" s="498"/>
      <c r="D287" s="498"/>
      <c r="E287" s="498"/>
      <c r="F287" s="499"/>
    </row>
    <row r="288" spans="1:6" ht="42" customHeight="1">
      <c r="A288" s="173" t="s">
        <v>90</v>
      </c>
      <c r="B288" s="174" t="s">
        <v>91</v>
      </c>
      <c r="C288" s="175" t="s">
        <v>92</v>
      </c>
      <c r="D288" s="176" t="s">
        <v>533</v>
      </c>
      <c r="E288" s="177" t="s">
        <v>425</v>
      </c>
      <c r="F288" s="178" t="s">
        <v>426</v>
      </c>
    </row>
    <row r="289" spans="1:6" ht="42" customHeight="1">
      <c r="A289" s="179">
        <v>1</v>
      </c>
      <c r="B289" s="180" t="s">
        <v>534</v>
      </c>
      <c r="C289" s="18" t="s">
        <v>289</v>
      </c>
      <c r="D289" s="181">
        <v>8000</v>
      </c>
      <c r="E289" s="182"/>
      <c r="F289" s="181">
        <v>18000</v>
      </c>
    </row>
    <row r="290" spans="1:6" ht="42" customHeight="1">
      <c r="A290" s="179">
        <v>2</v>
      </c>
      <c r="B290" s="180" t="s">
        <v>535</v>
      </c>
      <c r="C290" s="18" t="s">
        <v>289</v>
      </c>
      <c r="D290" s="181">
        <v>2000</v>
      </c>
      <c r="E290" s="182"/>
      <c r="F290" s="181">
        <v>2000</v>
      </c>
    </row>
    <row r="291" spans="1:6" ht="42" customHeight="1">
      <c r="A291" s="179">
        <v>3</v>
      </c>
      <c r="B291" s="180" t="s">
        <v>536</v>
      </c>
      <c r="C291" s="18" t="s">
        <v>458</v>
      </c>
      <c r="D291" s="181">
        <v>9000</v>
      </c>
      <c r="E291" s="182"/>
      <c r="F291" s="181">
        <v>9000</v>
      </c>
    </row>
    <row r="292" spans="1:6" ht="42" customHeight="1">
      <c r="A292" s="179">
        <v>4</v>
      </c>
      <c r="B292" s="180" t="s">
        <v>537</v>
      </c>
      <c r="C292" s="18" t="s">
        <v>289</v>
      </c>
      <c r="D292" s="181">
        <v>4000</v>
      </c>
      <c r="E292" s="182"/>
      <c r="F292" s="181">
        <v>4000</v>
      </c>
    </row>
    <row r="293" spans="1:6" ht="42" customHeight="1">
      <c r="A293" s="179">
        <v>5</v>
      </c>
      <c r="B293" s="180" t="s">
        <v>538</v>
      </c>
      <c r="C293" s="18" t="s">
        <v>289</v>
      </c>
      <c r="D293" s="181">
        <v>8000</v>
      </c>
      <c r="E293" s="182"/>
      <c r="F293" s="181">
        <v>8000</v>
      </c>
    </row>
    <row r="294" spans="1:6" ht="42" customHeight="1">
      <c r="A294" s="179">
        <v>6</v>
      </c>
      <c r="B294" s="180" t="s">
        <v>539</v>
      </c>
      <c r="C294" s="18" t="s">
        <v>289</v>
      </c>
      <c r="D294" s="181">
        <v>8000</v>
      </c>
      <c r="E294" s="182"/>
      <c r="F294" s="181">
        <v>8000</v>
      </c>
    </row>
    <row r="295" spans="1:6" ht="42" customHeight="1">
      <c r="A295" s="179">
        <v>7</v>
      </c>
      <c r="B295" s="180" t="s">
        <v>540</v>
      </c>
      <c r="C295" s="18" t="s">
        <v>289</v>
      </c>
      <c r="D295" s="181">
        <v>2800</v>
      </c>
      <c r="E295" s="182"/>
      <c r="F295" s="181">
        <v>2800</v>
      </c>
    </row>
    <row r="296" spans="1:6" ht="42" customHeight="1">
      <c r="A296" s="179">
        <v>8</v>
      </c>
      <c r="B296" s="180" t="s">
        <v>541</v>
      </c>
      <c r="C296" s="18" t="s">
        <v>289</v>
      </c>
      <c r="D296" s="181">
        <v>1400</v>
      </c>
      <c r="E296" s="182"/>
      <c r="F296" s="181">
        <v>1400</v>
      </c>
    </row>
    <row r="297" spans="1:6" ht="42" customHeight="1">
      <c r="A297" s="179">
        <v>9</v>
      </c>
      <c r="B297" s="180" t="s">
        <v>542</v>
      </c>
      <c r="C297" s="18" t="s">
        <v>289</v>
      </c>
      <c r="D297" s="181">
        <v>700</v>
      </c>
      <c r="E297" s="182"/>
      <c r="F297" s="181">
        <v>700</v>
      </c>
    </row>
    <row r="298" spans="1:6" ht="42" customHeight="1">
      <c r="A298" s="179">
        <v>10</v>
      </c>
      <c r="B298" s="180" t="s">
        <v>543</v>
      </c>
      <c r="C298" s="53" t="s">
        <v>544</v>
      </c>
      <c r="D298" s="181">
        <v>600</v>
      </c>
      <c r="E298" s="182"/>
      <c r="F298" s="181">
        <v>600</v>
      </c>
    </row>
    <row r="299" spans="1:6" ht="42" customHeight="1">
      <c r="A299" s="179">
        <v>11</v>
      </c>
      <c r="B299" s="180" t="s">
        <v>545</v>
      </c>
      <c r="C299" s="18" t="s">
        <v>289</v>
      </c>
      <c r="D299" s="181">
        <v>500</v>
      </c>
      <c r="E299" s="182"/>
      <c r="F299" s="181">
        <v>500</v>
      </c>
    </row>
    <row r="300" spans="1:6" ht="42" customHeight="1">
      <c r="A300" s="179"/>
      <c r="B300" s="183" t="s">
        <v>546</v>
      </c>
      <c r="C300" s="18"/>
      <c r="D300" s="184">
        <v>45000</v>
      </c>
      <c r="E300" s="185"/>
      <c r="F300" s="184">
        <f>SUM(F289:F299)</f>
        <v>55000</v>
      </c>
    </row>
    <row r="301" spans="1:6" ht="42" customHeight="1">
      <c r="A301" s="186"/>
      <c r="B301" s="98"/>
      <c r="C301" s="109"/>
      <c r="D301" s="98"/>
      <c r="E301" s="187"/>
      <c r="F301" s="98"/>
    </row>
    <row r="302" spans="1:6" ht="42" customHeight="1">
      <c r="A302" s="92"/>
      <c r="B302" s="500" t="s">
        <v>400</v>
      </c>
      <c r="C302" s="501"/>
      <c r="D302" s="501"/>
      <c r="E302" s="501"/>
      <c r="F302" s="502"/>
    </row>
    <row r="303" spans="1:6" ht="42" customHeight="1">
      <c r="A303" s="63">
        <v>1</v>
      </c>
      <c r="B303" s="188" t="s">
        <v>547</v>
      </c>
      <c r="C303" s="42" t="s">
        <v>548</v>
      </c>
      <c r="D303" s="189">
        <v>3800</v>
      </c>
      <c r="E303" s="190">
        <v>4000</v>
      </c>
      <c r="F303" s="189">
        <f t="shared" ref="F303:F309" si="10">D303+E303</f>
        <v>7800</v>
      </c>
    </row>
    <row r="304" spans="1:6" ht="42" customHeight="1">
      <c r="A304" s="63">
        <v>2</v>
      </c>
      <c r="B304" s="188" t="s">
        <v>549</v>
      </c>
      <c r="C304" s="42" t="s">
        <v>550</v>
      </c>
      <c r="D304" s="189">
        <v>4200</v>
      </c>
      <c r="E304" s="190">
        <v>3500</v>
      </c>
      <c r="F304" s="189">
        <f t="shared" si="10"/>
        <v>7700</v>
      </c>
    </row>
    <row r="305" spans="1:6" ht="42" customHeight="1">
      <c r="A305" s="63">
        <v>3</v>
      </c>
      <c r="B305" s="191" t="s">
        <v>551</v>
      </c>
      <c r="C305" s="42" t="s">
        <v>552</v>
      </c>
      <c r="D305" s="189">
        <v>6700</v>
      </c>
      <c r="E305" s="190">
        <v>5000</v>
      </c>
      <c r="F305" s="189">
        <f t="shared" si="10"/>
        <v>11700</v>
      </c>
    </row>
    <row r="306" spans="1:6" ht="42" customHeight="1">
      <c r="A306" s="63">
        <v>4</v>
      </c>
      <c r="B306" s="188" t="s">
        <v>553</v>
      </c>
      <c r="C306" s="42" t="s">
        <v>554</v>
      </c>
      <c r="D306" s="189">
        <v>3300</v>
      </c>
      <c r="E306" s="190"/>
      <c r="F306" s="189">
        <f t="shared" si="10"/>
        <v>3300</v>
      </c>
    </row>
    <row r="307" spans="1:6" ht="42" customHeight="1">
      <c r="A307" s="63">
        <v>5</v>
      </c>
      <c r="B307" s="188" t="s">
        <v>555</v>
      </c>
      <c r="C307" s="53" t="s">
        <v>556</v>
      </c>
      <c r="D307" s="189">
        <v>3500</v>
      </c>
      <c r="E307" s="190"/>
      <c r="F307" s="189">
        <f t="shared" si="10"/>
        <v>3500</v>
      </c>
    </row>
    <row r="308" spans="1:6" ht="42" customHeight="1">
      <c r="A308" s="63">
        <v>6</v>
      </c>
      <c r="B308" s="188" t="s">
        <v>557</v>
      </c>
      <c r="C308" s="53" t="s">
        <v>556</v>
      </c>
      <c r="D308" s="189">
        <v>3500</v>
      </c>
      <c r="E308" s="190"/>
      <c r="F308" s="189">
        <f t="shared" si="10"/>
        <v>3500</v>
      </c>
    </row>
    <row r="309" spans="1:6" ht="42" customHeight="1">
      <c r="A309" s="192"/>
      <c r="B309" s="170" t="s">
        <v>7</v>
      </c>
      <c r="C309" s="53"/>
      <c r="D309" s="193">
        <v>25000</v>
      </c>
      <c r="E309" s="194">
        <f>SUM(E303:E308)</f>
        <v>12500</v>
      </c>
      <c r="F309" s="195">
        <f t="shared" si="10"/>
        <v>37500</v>
      </c>
    </row>
    <row r="310" spans="1:6" ht="42" customHeight="1">
      <c r="A310" s="192"/>
      <c r="B310" s="503" t="s">
        <v>84</v>
      </c>
      <c r="C310" s="504"/>
      <c r="D310" s="504"/>
      <c r="E310" s="504"/>
      <c r="F310" s="505"/>
    </row>
    <row r="311" spans="1:6" ht="42" customHeight="1">
      <c r="A311" s="192">
        <v>1</v>
      </c>
      <c r="B311" s="196" t="s">
        <v>558</v>
      </c>
      <c r="C311" s="197" t="s">
        <v>405</v>
      </c>
      <c r="D311" s="198">
        <v>40000</v>
      </c>
      <c r="E311" s="199"/>
      <c r="F311" s="189">
        <f>D311+E311</f>
        <v>40000</v>
      </c>
    </row>
    <row r="312" spans="1:6" ht="42" customHeight="1">
      <c r="A312" s="192">
        <v>2</v>
      </c>
      <c r="B312" s="197" t="s">
        <v>559</v>
      </c>
      <c r="C312" s="196"/>
      <c r="D312" s="198">
        <v>60000</v>
      </c>
      <c r="E312" s="199"/>
      <c r="F312" s="189">
        <f>D312+E312</f>
        <v>60000</v>
      </c>
    </row>
    <row r="313" spans="1:6" ht="42" customHeight="1">
      <c r="A313" s="192">
        <v>3</v>
      </c>
      <c r="B313" s="197" t="s">
        <v>560</v>
      </c>
      <c r="C313" s="196"/>
      <c r="D313" s="198"/>
      <c r="E313" s="199">
        <v>80000</v>
      </c>
      <c r="F313" s="189">
        <v>80000</v>
      </c>
    </row>
    <row r="314" spans="1:6" ht="42" customHeight="1">
      <c r="A314" s="192">
        <v>4</v>
      </c>
      <c r="B314" s="197" t="s">
        <v>561</v>
      </c>
      <c r="C314" s="196"/>
      <c r="D314" s="198"/>
      <c r="E314" s="199">
        <v>89766</v>
      </c>
      <c r="F314" s="189">
        <v>21000</v>
      </c>
    </row>
    <row r="315" spans="1:6" ht="42" customHeight="1">
      <c r="A315" s="192">
        <v>5</v>
      </c>
      <c r="B315" s="197" t="s">
        <v>562</v>
      </c>
      <c r="C315" s="196"/>
      <c r="D315" s="198"/>
      <c r="E315" s="199">
        <v>154196</v>
      </c>
      <c r="F315" s="189">
        <v>154196</v>
      </c>
    </row>
    <row r="316" spans="1:6" ht="42" customHeight="1">
      <c r="A316" s="192">
        <v>6</v>
      </c>
      <c r="B316" s="197" t="s">
        <v>413</v>
      </c>
      <c r="C316" s="196"/>
      <c r="D316" s="198">
        <v>50000</v>
      </c>
      <c r="E316" s="199"/>
      <c r="F316" s="189">
        <f t="shared" ref="F316:F320" si="11">D316+E316</f>
        <v>50000</v>
      </c>
    </row>
    <row r="317" spans="1:6" ht="42" customHeight="1">
      <c r="A317" s="192"/>
      <c r="B317" s="196" t="s">
        <v>415</v>
      </c>
      <c r="C317" s="196"/>
      <c r="D317" s="200">
        <f>SUM(D311:D316)</f>
        <v>150000</v>
      </c>
      <c r="E317" s="194">
        <f>SUM(E313:E316)</f>
        <v>323962</v>
      </c>
      <c r="F317" s="195">
        <f>SUM(F311:F316)</f>
        <v>405196</v>
      </c>
    </row>
    <row r="318" spans="1:6" ht="42" customHeight="1">
      <c r="A318" s="192"/>
      <c r="B318" s="503" t="s">
        <v>416</v>
      </c>
      <c r="C318" s="504"/>
      <c r="D318" s="504"/>
      <c r="E318" s="504"/>
      <c r="F318" s="505"/>
    </row>
    <row r="319" spans="1:6" ht="42" customHeight="1">
      <c r="A319" s="192">
        <v>7</v>
      </c>
      <c r="B319" s="197" t="s">
        <v>417</v>
      </c>
      <c r="C319" s="31"/>
      <c r="D319" s="198">
        <v>150000</v>
      </c>
      <c r="E319" s="201"/>
      <c r="F319" s="202">
        <f t="shared" si="11"/>
        <v>150000</v>
      </c>
    </row>
    <row r="320" spans="1:6" ht="42" customHeight="1">
      <c r="A320" s="192"/>
      <c r="B320" s="196" t="s">
        <v>415</v>
      </c>
      <c r="C320" s="31"/>
      <c r="D320" s="200">
        <v>150000</v>
      </c>
      <c r="E320" s="201"/>
      <c r="F320" s="195">
        <f t="shared" si="11"/>
        <v>150000</v>
      </c>
    </row>
    <row r="321" spans="1:6" ht="42" customHeight="1">
      <c r="A321" s="53"/>
      <c r="B321" s="183" t="s">
        <v>563</v>
      </c>
      <c r="C321" s="53"/>
      <c r="D321" s="143">
        <f>D309+D300+D286+D317+D320</f>
        <v>1986738</v>
      </c>
      <c r="E321" s="203" t="s">
        <v>564</v>
      </c>
      <c r="F321" s="195">
        <f>F320+F317+F309+F300+F286</f>
        <v>1994331.6</v>
      </c>
    </row>
    <row r="322" spans="1:6" ht="42" customHeight="1">
      <c r="A322" s="53"/>
      <c r="B322" s="204"/>
      <c r="C322" s="175"/>
      <c r="D322" s="158"/>
      <c r="E322" s="205"/>
      <c r="F322" s="206"/>
    </row>
    <row r="323" spans="1:6" ht="42" customHeight="1">
      <c r="A323" s="53"/>
      <c r="B323" s="53" t="s">
        <v>565</v>
      </c>
      <c r="C323" s="53"/>
      <c r="D323" s="143">
        <f t="shared" ref="D323" si="12">D321+D273+D261+D159+D105+D162</f>
        <v>13790083.58</v>
      </c>
      <c r="E323" s="143">
        <v>5679529.5999999996</v>
      </c>
      <c r="F323" s="207">
        <f>D323+E323</f>
        <v>19469613.18</v>
      </c>
    </row>
    <row r="324" spans="1:6" ht="42" customHeight="1">
      <c r="F324" s="208"/>
    </row>
  </sheetData>
  <mergeCells count="19">
    <mergeCell ref="B287:F287"/>
    <mergeCell ref="B302:F302"/>
    <mergeCell ref="B310:F310"/>
    <mergeCell ref="B318:F318"/>
    <mergeCell ref="A262:F262"/>
    <mergeCell ref="B264:C264"/>
    <mergeCell ref="A270:D270"/>
    <mergeCell ref="A275:F275"/>
    <mergeCell ref="B281:D281"/>
    <mergeCell ref="A94:F94"/>
    <mergeCell ref="A107:F107"/>
    <mergeCell ref="A121:F121"/>
    <mergeCell ref="B143:C143"/>
    <mergeCell ref="B164:F164"/>
    <mergeCell ref="A3:F3"/>
    <mergeCell ref="A4:F4"/>
    <mergeCell ref="A5:F5"/>
    <mergeCell ref="B10:C10"/>
    <mergeCell ref="B19:C19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</vt:lpstr>
      <vt:lpstr>EXP</vt:lpstr>
      <vt:lpstr>exxp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HP</cp:lastModifiedBy>
  <cp:lastPrinted>2025-06-09T10:56:28Z</cp:lastPrinted>
  <dcterms:created xsi:type="dcterms:W3CDTF">2022-09-06T17:30:00Z</dcterms:created>
  <dcterms:modified xsi:type="dcterms:W3CDTF">2025-10-18T17:37:08Z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83A51B4BEF78497F9878E4067B06BB21_13</vt:lpwstr>
  </property>
  <property fmtid="{D5CDD505-2E9C-101B-9397-08002B2CF9AE}" pid="3" name="KSOProductBuildVer">
    <vt:lpwstr>1033-12.2.0.18911</vt:lpwstr>
  </property>
</Properties>
</file>